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0" windowWidth="15480" windowHeight="697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'!$A$1:$Q$119</definedName>
  </definedNames>
  <calcPr fullCalcOnLoad="1"/>
</workbook>
</file>

<file path=xl/sharedStrings.xml><?xml version="1.0" encoding="utf-8"?>
<sst xmlns="http://schemas.openxmlformats.org/spreadsheetml/2006/main" count="354" uniqueCount="249">
  <si>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</si>
  <si>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</si>
  <si>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</si>
  <si>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</si>
  <si>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</si>
  <si>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</si>
  <si>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</si>
  <si>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</si>
  <si>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</si>
  <si>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</si>
  <si>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</si>
  <si>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</si>
  <si>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</si>
  <si>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</si>
  <si>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</si>
  <si>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</si>
  <si>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</si>
  <si>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</si>
  <si>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</si>
  <si>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</si>
  <si>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</si>
  <si>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</si>
  <si>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</si>
  <si>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</si>
  <si>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</si>
  <si>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</si>
  <si>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</si>
  <si>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</si>
  <si>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</si>
  <si>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</si>
  <si>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</si>
  <si>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</si>
  <si>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</si>
  <si>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</si>
  <si>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</si>
  <si>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</si>
  <si>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</si>
  <si>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</si>
  <si>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</si>
  <si>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</si>
  <si>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</si>
  <si>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</si>
  <si>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</si>
  <si>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</si>
  <si>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</si>
  <si>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</si>
  <si>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</si>
  <si>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</si>
  <si>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</si>
  <si>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</si>
  <si>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</si>
  <si>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</si>
  <si>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</si>
  <si>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</si>
  <si>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</si>
  <si>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</si>
  <si>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</si>
  <si>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</si>
  <si>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</si>
  <si>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</si>
  <si>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</si>
  <si>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</si>
  <si>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</si>
  <si>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</si>
  <si>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</si>
  <si>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</si>
  <si>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</si>
  <si>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</si>
  <si>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</si>
  <si>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</si>
  <si>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</si>
  <si>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</si>
  <si>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Т/П</t>
  </si>
  <si>
    <t>Охорона праці в галузі та цивільний захист</t>
  </si>
  <si>
    <t>Науково-дослідна робота магістранта</t>
  </si>
  <si>
    <t>Спецкурс за напрямком магістерської роботи</t>
  </si>
  <si>
    <t xml:space="preserve">Науково-дослідна практика </t>
  </si>
  <si>
    <t>Комп'ютерні системи інженерного аналізу</t>
  </si>
  <si>
    <t>Сучасні програмні засоби у наукових дослідженнях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</si>
  <si>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</si>
  <si>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</si>
  <si>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</si>
  <si>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</si>
  <si>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</si>
  <si>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t>Кваліфікаційна робота магістра</t>
  </si>
  <si>
    <t>1.1.1.1</t>
  </si>
  <si>
    <t>1.1.1.2</t>
  </si>
  <si>
    <t>1.1.1.3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</si>
  <si>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</si>
  <si>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</si>
  <si>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</si>
  <si>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</si>
  <si>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</si>
  <si>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вибіркові</t>
  </si>
  <si>
    <t>Зав. кафедри ПТМ</t>
  </si>
  <si>
    <t>М. Ю. Дорохов</t>
  </si>
  <si>
    <t>1.4 Практична підготовка</t>
  </si>
  <si>
    <t>1.4.1</t>
  </si>
  <si>
    <t>1.4.2</t>
  </si>
  <si>
    <t>Разом п. 1.4</t>
  </si>
  <si>
    <t>1.5.1</t>
  </si>
  <si>
    <t>Разом п. 1.5</t>
  </si>
  <si>
    <t>1.3.2.2</t>
  </si>
  <si>
    <t>1.3.4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</si>
  <si>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</si>
  <si>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</si>
  <si>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</si>
  <si>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</si>
  <si>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</si>
  <si>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</si>
  <si>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</si>
  <si>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</si>
  <si>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</si>
  <si>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Методичні аспекти наукових досліджень</t>
  </si>
  <si>
    <t>Сучасні фізичні та математичні методи досліджень</t>
  </si>
  <si>
    <t>Теоретичні основи та практичні аспекти нанотехнологій</t>
  </si>
  <si>
    <t>2.2.1</t>
  </si>
  <si>
    <t>2.2.2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</si>
  <si>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</si>
  <si>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</si>
  <si>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</si>
  <si>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2.2.3</t>
  </si>
  <si>
    <t>2.2.4</t>
  </si>
  <si>
    <t>Надійність, ремонт та монтаж обладнання</t>
  </si>
  <si>
    <t>Теоретичні основи створення прогресивних конструкцій машин</t>
  </si>
  <si>
    <t>2.2.5</t>
  </si>
  <si>
    <t>2.2.6</t>
  </si>
  <si>
    <t>2.1 Цикл загальної підготовки</t>
  </si>
  <si>
    <t>1.3.1</t>
  </si>
  <si>
    <t>1.3.2</t>
  </si>
  <si>
    <t>1.3.2.1</t>
  </si>
  <si>
    <t>1.3.3</t>
  </si>
  <si>
    <t>2.2.1.1</t>
  </si>
  <si>
    <t>2.2.1.2</t>
  </si>
  <si>
    <t>2.2.2.1</t>
  </si>
  <si>
    <t>2.2.2.2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</si>
  <si>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</si>
  <si>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</si>
  <si>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</si>
  <si>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</si>
  <si>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</si>
  <si>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</si>
  <si>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</si>
  <si>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</si>
  <si>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2.2.9.1</t>
  </si>
  <si>
    <t>2.2.9.2</t>
  </si>
  <si>
    <t>2.2.15</t>
  </si>
  <si>
    <t>2.3.1</t>
  </si>
  <si>
    <t>2.3.2</t>
  </si>
  <si>
    <t>2.3.3</t>
  </si>
  <si>
    <t>2.3.4</t>
  </si>
  <si>
    <t>2.3.6</t>
  </si>
  <si>
    <t>Разом п. 2.2</t>
  </si>
  <si>
    <t>Разом п. 2.3</t>
  </si>
  <si>
    <t>Зав. кафедри АММО</t>
  </si>
  <si>
    <t>Е. П. Грибков</t>
  </si>
  <si>
    <t>2.3.7</t>
  </si>
  <si>
    <t>2.3.8</t>
  </si>
  <si>
    <t>2.3.5</t>
  </si>
  <si>
    <t>1.5 Атестація</t>
  </si>
  <si>
    <t xml:space="preserve">         (Ковальов В. Д.)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</si>
  <si>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</si>
  <si>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</si>
  <si>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</si>
  <si>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</si>
  <si>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</si>
  <si>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</si>
  <si>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Основи академічного письма</t>
  </si>
  <si>
    <t>1.3.5</t>
  </si>
  <si>
    <t>Наукові основи надійності, довговічності та працездатності машин і обладнання</t>
  </si>
  <si>
    <t>Працевлаштування та ділова кар'єра</t>
  </si>
  <si>
    <t>1.1 Цикл загальної підготовки</t>
  </si>
  <si>
    <t>2.2.10.1</t>
  </si>
  <si>
    <t>2.2.10.2</t>
  </si>
  <si>
    <t>Стандартизація та сертифікація в галузевому машинобудуванні</t>
  </si>
  <si>
    <t>2.2.3.1</t>
  </si>
  <si>
    <t>2.2.3.2</t>
  </si>
  <si>
    <t>2.2.11.1</t>
  </si>
  <si>
    <t>2.2.11.2</t>
  </si>
  <si>
    <t>Динаміка та міцність металургійних машин</t>
  </si>
  <si>
    <t>2.2.9.3</t>
  </si>
  <si>
    <t>2.2.12.2</t>
  </si>
  <si>
    <t>2.2.12.1</t>
  </si>
  <si>
    <t>Перспективні напрями розвитку важкого  машинобудування</t>
  </si>
  <si>
    <t>Теорія чисельного моделювання пластичної деформації</t>
  </si>
  <si>
    <t>Механічне обладнання металургійних заводів</t>
  </si>
  <si>
    <t>1, 1, 1, 2</t>
  </si>
  <si>
    <t>проєкти</t>
  </si>
  <si>
    <t>Автоматизоване проєктування виробів медичного призначення</t>
  </si>
  <si>
    <t>Автоматизоване проєктування верстатів</t>
  </si>
  <si>
    <t>Автоматизоване проєктування інструментів</t>
  </si>
  <si>
    <t>2.2.4.1</t>
  </si>
  <si>
    <t>2.2.4.2</t>
  </si>
  <si>
    <t>Автоматизоване проєктування підйомно-транспортних машин</t>
  </si>
  <si>
    <t>1, 2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</si>
  <si>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</si>
  <si>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</si>
  <si>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</si>
  <si>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</si>
  <si>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</si>
  <si>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</si>
  <si>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</si>
  <si>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</si>
  <si>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</si>
  <si>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</si>
  <si>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Автоматизоване проєктування верстатів (курсова робота)</t>
  </si>
  <si>
    <t>Автоматизоване проєктування виробів медичного призначення (курсова робота)</t>
  </si>
  <si>
    <t>Автоматизоване проєктування інструментів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</si>
  <si>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</si>
  <si>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</si>
  <si>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</si>
  <si>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</si>
  <si>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</si>
  <si>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</si>
  <si>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Дисципліни вільного вибору (3 семестр)</t>
  </si>
  <si>
    <t>Українська мова як іноземна (для іноземних громадян та осіб без громадянства)</t>
  </si>
  <si>
    <t>4 КРМ*</t>
  </si>
  <si>
    <t>Інженерний аналіз в CAE-системах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</si>
  <si>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</si>
  <si>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2.2.15.1</t>
  </si>
  <si>
    <t>2.2.15.2</t>
  </si>
  <si>
    <t>2.2.16</t>
  </si>
  <si>
    <t>Промисловий транспорт</t>
  </si>
  <si>
    <t>Кількість курсових проєктів</t>
  </si>
  <si>
    <t>НАВЧАЛЬНІ ДИСЦИПЛІНИ, ЩО ВИВЧАЮТЬСЯ ПОНАД НОРМАТИВНУ КІЛЬКІСТЬ КРЕДИТІВ ЄКТС (120 КРЕДИТІВ)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</si>
  <si>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</si>
  <si>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</si>
  <si>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</si>
  <si>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(набір 2021 року)</t>
  </si>
  <si>
    <t>Виконання кваліфіка-ційної роботи магістра</t>
  </si>
  <si>
    <t>Захист кваліфіка-ційної роботи магістра</t>
  </si>
  <si>
    <t>Строк навчання – 1 рік 9 місяців</t>
  </si>
  <si>
    <t>5 + 90 годин</t>
  </si>
  <si>
    <t>Примітка. *1 день на тиждень (15 тижнів)</t>
  </si>
  <si>
    <t>1.2 Цикл професійної підготовки</t>
  </si>
  <si>
    <t>1.3 Дослідницька (наукова) компонента</t>
  </si>
  <si>
    <t>2.2 Цикл професійної підготовки</t>
  </si>
  <si>
    <t>2.3 Дослідницька (наукова) компонента</t>
  </si>
  <si>
    <t>дисципліни дослідницької (наукової) компоненти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</si>
  <si>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</si>
  <si>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</si>
  <si>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</si>
  <si>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</si>
  <si>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 xml:space="preserve">V ПЛАН ОСВІТНЬОГО ПРОЦЕСУ НА 2021/2022 НАВЧАЛЬНИЙ РІК         НАБІР 2021 РОКУ                              </t>
  </si>
  <si>
    <t>1 ОБОВ'ЯЗКОВІ НАВЧАЛЬНІ ДИСЦИПЛІНИ</t>
  </si>
  <si>
    <t>2 ДИСЦИПЛІНИ ВІЛЬНОГО ВИБОРУ</t>
  </si>
  <si>
    <t>Науково-педагогічна діяльність та принципи її організації</t>
  </si>
  <si>
    <t>протокол № 10</t>
  </si>
  <si>
    <t>" 29 "  квітня   2021 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</si>
</sst>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/>
      <right/>
      <top style="thin"/>
      <bottom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/>
      <right style="medium"/>
      <top style="thin"/>
      <bottom/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0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3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vertical="center"/>
      <protection/>
    </xf>
    <xf numFmtId="175" fontId="23" fillId="32" borderId="0" xfId="53" applyNumberFormat="1" applyFont="1" applyFill="1" applyBorder="1" applyAlignment="1" applyProtection="1">
      <alignment horizontal="center" vertical="center" wrapText="1"/>
      <protection/>
    </xf>
    <xf numFmtId="0" fontId="23" fillId="32" borderId="0" xfId="53" applyNumberFormat="1" applyFont="1" applyFill="1" applyBorder="1" applyAlignment="1" applyProtection="1">
      <alignment horizontal="center" vertical="center" wrapText="1"/>
      <protection/>
    </xf>
    <xf numFmtId="1" fontId="22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6" fillId="0" borderId="0" xfId="53" applyNumberFormat="1" applyFont="1" applyFill="1" applyBorder="1" applyAlignment="1" applyProtection="1">
      <alignment horizontal="center" vertical="center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23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173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22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4" xfId="53" applyNumberFormat="1" applyFont="1" applyFill="1" applyBorder="1" applyAlignment="1" applyProtection="1">
      <alignment horizontal="center" vertical="center" wrapText="1"/>
      <protection/>
    </xf>
    <xf numFmtId="175" fontId="10" fillId="0" borderId="28" xfId="53" applyNumberFormat="1" applyFont="1" applyFill="1" applyBorder="1" applyAlignment="1" applyProtection="1">
      <alignment horizontal="center" vertical="center"/>
      <protection/>
    </xf>
    <xf numFmtId="174" fontId="10" fillId="0" borderId="26" xfId="53" applyNumberFormat="1" applyFont="1" applyFill="1" applyBorder="1" applyAlignment="1" applyProtection="1">
      <alignment horizontal="left" vertical="center" wrapText="1"/>
      <protection/>
    </xf>
    <xf numFmtId="174" fontId="10" fillId="0" borderId="29" xfId="53" applyNumberFormat="1" applyFont="1" applyFill="1" applyBorder="1" applyAlignment="1" applyProtection="1">
      <alignment horizontal="center" vertical="center"/>
      <protection/>
    </xf>
    <xf numFmtId="175" fontId="10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175" fontId="10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31" xfId="53" applyNumberFormat="1" applyFont="1" applyFill="1" applyBorder="1" applyAlignment="1" applyProtection="1">
      <alignment horizontal="center" vertical="center"/>
      <protection/>
    </xf>
    <xf numFmtId="175" fontId="6" fillId="0" borderId="27" xfId="53" applyNumberFormat="1" applyFont="1" applyFill="1" applyBorder="1" applyAlignment="1" applyProtection="1">
      <alignment horizontal="center" vertical="center"/>
      <protection/>
    </xf>
    <xf numFmtId="1" fontId="6" fillId="0" borderId="30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 wrapText="1"/>
    </xf>
    <xf numFmtId="49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>
      <alignment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52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175" fontId="6" fillId="0" borderId="54" xfId="53" applyNumberFormat="1" applyFont="1" applyFill="1" applyBorder="1" applyAlignment="1" applyProtection="1">
      <alignment horizontal="center" vertical="center" wrapText="1"/>
      <protection/>
    </xf>
    <xf numFmtId="174" fontId="10" fillId="0" borderId="55" xfId="53" applyNumberFormat="1" applyFont="1" applyFill="1" applyBorder="1" applyAlignment="1" applyProtection="1">
      <alignment horizontal="center" vertical="center"/>
      <protection/>
    </xf>
    <xf numFmtId="1" fontId="10" fillId="0" borderId="50" xfId="53" applyNumberFormat="1" applyFont="1" applyFill="1" applyBorder="1" applyAlignment="1" applyProtection="1">
      <alignment horizontal="center" vertical="center"/>
      <protection/>
    </xf>
    <xf numFmtId="1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" fontId="6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75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10" fillId="0" borderId="47" xfId="53" applyNumberFormat="1" applyFont="1" applyFill="1" applyBorder="1" applyAlignment="1" applyProtection="1">
      <alignment horizontal="center" vertical="center"/>
      <protection/>
    </xf>
    <xf numFmtId="1" fontId="10" fillId="0" borderId="45" xfId="53" applyNumberFormat="1" applyFont="1" applyFill="1" applyBorder="1" applyAlignment="1" applyProtection="1">
      <alignment horizontal="center" vertical="center"/>
      <protection/>
    </xf>
    <xf numFmtId="1" fontId="6" fillId="0" borderId="45" xfId="53" applyNumberFormat="1" applyFont="1" applyFill="1" applyBorder="1" applyAlignment="1" applyProtection="1">
      <alignment horizontal="center" vertical="center"/>
      <protection/>
    </xf>
    <xf numFmtId="1" fontId="10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174" fontId="10" fillId="0" borderId="59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1" fontId="22" fillId="0" borderId="20" xfId="53" applyNumberFormat="1" applyFont="1" applyFill="1" applyBorder="1" applyAlignment="1">
      <alignment horizontal="center" vertical="center" wrapText="1"/>
      <protection/>
    </xf>
    <xf numFmtId="1" fontId="10" fillId="0" borderId="60" xfId="53" applyNumberFormat="1" applyFont="1" applyFill="1" applyBorder="1" applyAlignment="1">
      <alignment horizontal="center" vertical="center" wrapText="1"/>
      <protection/>
    </xf>
    <xf numFmtId="1" fontId="22" fillId="0" borderId="61" xfId="53" applyNumberFormat="1" applyFont="1" applyFill="1" applyBorder="1" applyAlignment="1">
      <alignment horizontal="center" vertical="center" wrapText="1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174" fontId="10" fillId="0" borderId="22" xfId="53" applyNumberFormat="1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0" fontId="6" fillId="0" borderId="27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174" fontId="10" fillId="0" borderId="62" xfId="53" applyNumberFormat="1" applyFont="1" applyFill="1" applyBorder="1" applyAlignment="1" applyProtection="1">
      <alignment horizontal="center" vertical="center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center" vertical="center" wrapText="1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6" xfId="53" applyNumberFormat="1" applyFont="1" applyFill="1" applyBorder="1" applyAlignment="1">
      <alignment horizontal="center" vertical="center" wrapText="1"/>
      <protection/>
    </xf>
    <xf numFmtId="174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49" fontId="10" fillId="0" borderId="21" xfId="53" applyNumberFormat="1" applyFont="1" applyFill="1" applyBorder="1" applyAlignment="1">
      <alignment horizontal="center" vertical="center" wrapText="1"/>
      <protection/>
    </xf>
    <xf numFmtId="0" fontId="6" fillId="0" borderId="64" xfId="53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28" xfId="53" applyNumberFormat="1" applyFont="1" applyFill="1" applyBorder="1" applyAlignment="1">
      <alignment horizontal="center" vertical="center" wrapText="1"/>
      <protection/>
    </xf>
    <xf numFmtId="174" fontId="10" fillId="0" borderId="49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56" xfId="53" applyNumberFormat="1" applyFont="1" applyFill="1" applyBorder="1" applyAlignment="1">
      <alignment horizontal="center" vertical="center" wrapText="1"/>
      <protection/>
    </xf>
    <xf numFmtId="1" fontId="10" fillId="0" borderId="52" xfId="53" applyNumberFormat="1" applyFont="1" applyFill="1" applyBorder="1" applyAlignment="1">
      <alignment horizontal="center" vertical="center" wrapText="1"/>
      <protection/>
    </xf>
    <xf numFmtId="1" fontId="10" fillId="0" borderId="53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28" xfId="53" applyNumberFormat="1" applyFont="1" applyFill="1" applyBorder="1" applyAlignment="1">
      <alignment horizontal="center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left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174" fontId="10" fillId="0" borderId="57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7" xfId="53" applyNumberFormat="1" applyFont="1" applyFill="1" applyBorder="1" applyAlignment="1">
      <alignment horizontal="center" vertical="center" wrapText="1"/>
      <protection/>
    </xf>
    <xf numFmtId="1" fontId="10" fillId="0" borderId="45" xfId="53" applyNumberFormat="1" applyFont="1" applyFill="1" applyBorder="1" applyAlignment="1">
      <alignment horizontal="center" vertical="center" wrapText="1"/>
      <protection/>
    </xf>
    <xf numFmtId="1" fontId="10" fillId="0" borderId="48" xfId="53" applyNumberFormat="1" applyFont="1" applyFill="1" applyBorder="1" applyAlignment="1">
      <alignment horizontal="center" vertical="center" wrapText="1"/>
      <protection/>
    </xf>
    <xf numFmtId="1" fontId="10" fillId="0" borderId="44" xfId="53" applyNumberFormat="1" applyFont="1" applyFill="1" applyBorder="1" applyAlignment="1">
      <alignment horizontal="center" vertical="center" wrapText="1"/>
      <protection/>
    </xf>
    <xf numFmtId="1" fontId="10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174" fontId="6" fillId="0" borderId="57" xfId="53" applyNumberFormat="1" applyFont="1" applyFill="1" applyBorder="1" applyAlignment="1">
      <alignment horizontal="center" vertical="center" wrapText="1"/>
      <protection/>
    </xf>
    <xf numFmtId="1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47" xfId="53" applyNumberFormat="1" applyFont="1" applyFill="1" applyBorder="1" applyAlignment="1">
      <alignment horizontal="center" vertical="center" wrapText="1"/>
      <protection/>
    </xf>
    <xf numFmtId="1" fontId="6" fillId="0" borderId="45" xfId="53" applyNumberFormat="1" applyFont="1" applyFill="1" applyBorder="1" applyAlignment="1">
      <alignment horizontal="center" vertical="center" wrapText="1"/>
      <protection/>
    </xf>
    <xf numFmtId="1" fontId="6" fillId="0" borderId="48" xfId="53" applyNumberFormat="1" applyFont="1" applyFill="1" applyBorder="1" applyAlignment="1">
      <alignment horizontal="center" vertical="center" wrapText="1"/>
      <protection/>
    </xf>
    <xf numFmtId="1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65" xfId="53" applyNumberFormat="1" applyFont="1" applyFill="1" applyBorder="1" applyAlignment="1">
      <alignment horizontal="center" vertical="center" wrapText="1"/>
      <protection/>
    </xf>
    <xf numFmtId="1" fontId="6" fillId="0" borderId="44" xfId="53" applyNumberFormat="1" applyFont="1" applyFill="1" applyBorder="1" applyAlignment="1">
      <alignment horizontal="center" vertical="center" wrapText="1"/>
      <protection/>
    </xf>
    <xf numFmtId="1" fontId="11" fillId="0" borderId="34" xfId="53" applyNumberFormat="1" applyFont="1" applyFill="1" applyBorder="1" applyAlignment="1">
      <alignment horizontal="center" vertical="center" wrapText="1"/>
      <protection/>
    </xf>
    <xf numFmtId="0" fontId="6" fillId="0" borderId="66" xfId="53" applyFont="1" applyFill="1" applyBorder="1" applyAlignment="1">
      <alignment horizontal="left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33" xfId="53" applyNumberFormat="1" applyFont="1" applyFill="1" applyBorder="1" applyAlignment="1">
      <alignment horizontal="center" vertical="center" wrapText="1"/>
      <protection/>
    </xf>
    <xf numFmtId="1" fontId="10" fillId="0" borderId="32" xfId="53" applyNumberFormat="1" applyFont="1" applyFill="1" applyBorder="1" applyAlignment="1">
      <alignment horizontal="center" vertical="center" wrapText="1"/>
      <protection/>
    </xf>
    <xf numFmtId="1" fontId="10" fillId="0" borderId="34" xfId="53" applyNumberFormat="1" applyFont="1" applyFill="1" applyBorder="1" applyAlignment="1">
      <alignment horizontal="center" vertical="center" wrapText="1"/>
      <protection/>
    </xf>
    <xf numFmtId="1" fontId="6" fillId="0" borderId="32" xfId="53" applyNumberFormat="1" applyFont="1" applyFill="1" applyBorder="1" applyAlignment="1">
      <alignment horizontal="center" vertical="center" wrapText="1"/>
      <protection/>
    </xf>
    <xf numFmtId="186" fontId="6" fillId="0" borderId="66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3" fontId="10" fillId="0" borderId="66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67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" fontId="10" fillId="0" borderId="3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1" fontId="22" fillId="0" borderId="34" xfId="53" applyNumberFormat="1" applyFont="1" applyFill="1" applyBorder="1" applyAlignment="1">
      <alignment horizontal="center" vertical="center" wrapText="1"/>
      <protection/>
    </xf>
    <xf numFmtId="0" fontId="6" fillId="0" borderId="68" xfId="53" applyFont="1" applyFill="1" applyBorder="1" applyAlignment="1">
      <alignment horizontal="left" vertical="center" wrapText="1"/>
      <protection/>
    </xf>
    <xf numFmtId="174" fontId="10" fillId="0" borderId="69" xfId="53" applyNumberFormat="1" applyFont="1" applyFill="1" applyBorder="1" applyAlignment="1">
      <alignment horizontal="center" vertical="center" wrapText="1"/>
      <protection/>
    </xf>
    <xf numFmtId="1" fontId="10" fillId="0" borderId="16" xfId="53" applyNumberFormat="1" applyFont="1" applyFill="1" applyBorder="1" applyAlignment="1">
      <alignment horizontal="center" vertical="center" wrapText="1"/>
      <protection/>
    </xf>
    <xf numFmtId="1" fontId="10" fillId="0" borderId="68" xfId="53" applyNumberFormat="1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70" xfId="53" applyNumberFormat="1" applyFont="1" applyFill="1" applyBorder="1" applyAlignment="1">
      <alignment horizontal="center" vertical="center" wrapText="1"/>
      <protection/>
    </xf>
    <xf numFmtId="1" fontId="10" fillId="0" borderId="26" xfId="53" applyNumberFormat="1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174" fontId="10" fillId="0" borderId="18" xfId="53" applyNumberFormat="1" applyFont="1" applyFill="1" applyBorder="1" applyAlignment="1">
      <alignment horizontal="center" vertical="center" wrapText="1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176" fontId="24" fillId="0" borderId="28" xfId="0" applyNumberFormat="1" applyFont="1" applyFill="1" applyBorder="1" applyAlignment="1" applyProtection="1">
      <alignment horizontal="center" vertical="center"/>
      <protection/>
    </xf>
    <xf numFmtId="174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>
      <alignment horizontal="center" vertical="center" wrapText="1"/>
    </xf>
    <xf numFmtId="174" fontId="10" fillId="0" borderId="72" xfId="53" applyNumberFormat="1" applyFont="1" applyFill="1" applyBorder="1" applyAlignment="1" applyProtection="1">
      <alignment horizontal="center" vertical="center"/>
      <protection/>
    </xf>
    <xf numFmtId="1" fontId="10" fillId="0" borderId="73" xfId="53" applyNumberFormat="1" applyFont="1" applyFill="1" applyBorder="1" applyAlignment="1" applyProtection="1">
      <alignment horizontal="center" vertical="center"/>
      <protection/>
    </xf>
    <xf numFmtId="175" fontId="6" fillId="0" borderId="74" xfId="53" applyNumberFormat="1" applyFont="1" applyFill="1" applyBorder="1" applyAlignment="1" applyProtection="1">
      <alignment vertical="center"/>
      <protection/>
    </xf>
    <xf numFmtId="174" fontId="10" fillId="0" borderId="75" xfId="53" applyNumberFormat="1" applyFont="1" applyFill="1" applyBorder="1" applyAlignment="1" applyProtection="1">
      <alignment horizontal="center" vertical="center"/>
      <protection/>
    </xf>
    <xf numFmtId="49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left" vertical="center"/>
      <protection/>
    </xf>
    <xf numFmtId="176" fontId="24" fillId="0" borderId="34" xfId="0" applyNumberFormat="1" applyFont="1" applyFill="1" applyBorder="1" applyAlignment="1" applyProtection="1">
      <alignment horizontal="center" vertical="center"/>
      <protection/>
    </xf>
    <xf numFmtId="174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174" fontId="10" fillId="0" borderId="66" xfId="53" applyNumberFormat="1" applyFont="1" applyFill="1" applyBorder="1" applyAlignment="1" applyProtection="1">
      <alignment horizontal="center" vertical="center"/>
      <protection/>
    </xf>
    <xf numFmtId="1" fontId="10" fillId="0" borderId="77" xfId="53" applyNumberFormat="1" applyFont="1" applyFill="1" applyBorder="1" applyAlignment="1" applyProtection="1">
      <alignment horizontal="center" vertical="center"/>
      <protection/>
    </xf>
    <xf numFmtId="174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68" xfId="0" applyNumberFormat="1" applyFont="1" applyFill="1" applyBorder="1" applyAlignment="1" applyProtection="1">
      <alignment horizontal="left" vertical="center" wrapText="1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4" fontId="10" fillId="0" borderId="69" xfId="0" applyNumberFormat="1" applyFont="1" applyFill="1" applyBorder="1" applyAlignment="1" applyProtection="1">
      <alignment horizontal="center" vertical="center"/>
      <protection/>
    </xf>
    <xf numFmtId="176" fontId="10" fillId="0" borderId="69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top" wrapText="1"/>
    </xf>
    <xf numFmtId="176" fontId="10" fillId="0" borderId="29" xfId="53" applyNumberFormat="1" applyFont="1" applyFill="1" applyBorder="1" applyAlignment="1">
      <alignment horizontal="center" vertical="center" wrapText="1"/>
      <protection/>
    </xf>
    <xf numFmtId="0" fontId="10" fillId="0" borderId="31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9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174" fontId="10" fillId="0" borderId="79" xfId="0" applyNumberFormat="1" applyFont="1" applyFill="1" applyBorder="1" applyAlignment="1" applyProtection="1">
      <alignment horizontal="center" vertical="center"/>
      <protection/>
    </xf>
    <xf numFmtId="1" fontId="10" fillId="0" borderId="79" xfId="0" applyNumberFormat="1" applyFont="1" applyFill="1" applyBorder="1" applyAlignment="1" applyProtection="1">
      <alignment horizontal="center" vertical="center"/>
      <protection/>
    </xf>
    <xf numFmtId="1" fontId="10" fillId="0" borderId="80" xfId="0" applyNumberFormat="1" applyFont="1" applyFill="1" applyBorder="1" applyAlignment="1" applyProtection="1">
      <alignment horizontal="center" vertical="center"/>
      <protection/>
    </xf>
    <xf numFmtId="1" fontId="10" fillId="0" borderId="81" xfId="0" applyNumberFormat="1" applyFont="1" applyFill="1" applyBorder="1" applyAlignment="1" applyProtection="1">
      <alignment horizontal="center" vertical="center"/>
      <protection/>
    </xf>
    <xf numFmtId="1" fontId="10" fillId="0" borderId="82" xfId="0" applyNumberFormat="1" applyFont="1" applyFill="1" applyBorder="1" applyAlignment="1" applyProtection="1">
      <alignment horizontal="center" vertical="center"/>
      <protection/>
    </xf>
    <xf numFmtId="1" fontId="10" fillId="0" borderId="83" xfId="0" applyNumberFormat="1" applyFont="1" applyFill="1" applyBorder="1" applyAlignment="1" applyProtection="1">
      <alignment horizontal="center" vertical="center"/>
      <protection/>
    </xf>
    <xf numFmtId="1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59" xfId="53" applyNumberFormat="1" applyFont="1" applyFill="1" applyBorder="1" applyAlignment="1">
      <alignment horizontal="center" vertical="center" wrapText="1"/>
      <protection/>
    </xf>
    <xf numFmtId="0" fontId="10" fillId="0" borderId="71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left" vertical="center"/>
      <protection/>
    </xf>
    <xf numFmtId="0" fontId="10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4" xfId="53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174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 wrapText="1"/>
      <protection/>
    </xf>
    <xf numFmtId="49" fontId="6" fillId="0" borderId="65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left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71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left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 wrapText="1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24" xfId="53" applyNumberFormat="1" applyFont="1" applyFill="1" applyBorder="1" applyAlignment="1" applyProtection="1">
      <alignment horizontal="center" vertical="center" wrapText="1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left" vertical="center" wrapText="1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173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176" fontId="10" fillId="0" borderId="56" xfId="53" applyNumberFormat="1" applyFont="1" applyFill="1" applyBorder="1" applyAlignment="1" applyProtection="1">
      <alignment horizontal="center" vertical="center"/>
      <protection/>
    </xf>
    <xf numFmtId="176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49" fontId="6" fillId="0" borderId="57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 wrapText="1"/>
      <protection/>
    </xf>
    <xf numFmtId="1" fontId="6" fillId="0" borderId="54" xfId="0" applyNumberFormat="1" applyFont="1" applyFill="1" applyBorder="1" applyAlignment="1">
      <alignment horizontal="center" vertical="center" wrapText="1"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>
      <alignment horizontal="left" vertical="center" wrapText="1"/>
      <protection/>
    </xf>
    <xf numFmtId="174" fontId="10" fillId="0" borderId="14" xfId="53" applyNumberFormat="1" applyFont="1" applyFill="1" applyBorder="1" applyAlignment="1">
      <alignment horizontal="center" vertical="center" wrapText="1"/>
      <protection/>
    </xf>
    <xf numFmtId="174" fontId="10" fillId="0" borderId="15" xfId="53" applyNumberFormat="1" applyFont="1" applyFill="1" applyBorder="1" applyAlignment="1">
      <alignment horizontal="center" vertical="center" wrapText="1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/>
      <protection/>
    </xf>
    <xf numFmtId="176" fontId="10" fillId="0" borderId="45" xfId="53" applyNumberFormat="1" applyFont="1" applyFill="1" applyBorder="1" applyAlignment="1" applyProtection="1">
      <alignment horizontal="center" vertical="center"/>
      <protection/>
    </xf>
    <xf numFmtId="176" fontId="10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49" fontId="6" fillId="0" borderId="49" xfId="53" applyNumberFormat="1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57" xfId="53" applyNumberFormat="1" applyFont="1" applyFill="1" applyBorder="1" applyAlignment="1">
      <alignment horizontal="center" vertical="center" wrapText="1"/>
      <protection/>
    </xf>
    <xf numFmtId="1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84" xfId="53" applyNumberFormat="1" applyFont="1" applyFill="1" applyBorder="1" applyAlignment="1">
      <alignment horizontal="center" vertical="center" wrapText="1"/>
      <protection/>
    </xf>
    <xf numFmtId="49" fontId="6" fillId="0" borderId="57" xfId="53" applyNumberFormat="1" applyFont="1" applyFill="1" applyBorder="1" applyAlignment="1">
      <alignment horizontal="center" vertical="center" wrapText="1"/>
      <protection/>
    </xf>
    <xf numFmtId="49" fontId="6" fillId="0" borderId="76" xfId="53" applyNumberFormat="1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left" vertical="center" wrapText="1"/>
      <protection/>
    </xf>
    <xf numFmtId="0" fontId="6" fillId="0" borderId="67" xfId="53" applyFont="1" applyFill="1" applyBorder="1" applyAlignment="1">
      <alignment horizontal="center" vertical="center" wrapText="1"/>
      <protection/>
    </xf>
    <xf numFmtId="174" fontId="6" fillId="0" borderId="65" xfId="53" applyNumberFormat="1" applyFont="1" applyFill="1" applyBorder="1" applyAlignment="1">
      <alignment horizontal="center" vertical="center" wrapText="1"/>
      <protection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1" fontId="6" fillId="0" borderId="66" xfId="53" applyNumberFormat="1" applyFont="1" applyFill="1" applyBorder="1" applyAlignment="1">
      <alignment horizontal="center" vertical="center" wrapText="1"/>
      <protection/>
    </xf>
    <xf numFmtId="1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76" xfId="53" applyNumberFormat="1" applyFont="1" applyFill="1" applyBorder="1" applyAlignment="1">
      <alignment horizontal="center" vertical="center" wrapText="1"/>
      <protection/>
    </xf>
    <xf numFmtId="174" fontId="6" fillId="0" borderId="76" xfId="53" applyNumberFormat="1" applyFont="1" applyFill="1" applyBorder="1" applyAlignment="1">
      <alignment horizontal="center" vertical="center" wrapText="1"/>
      <protection/>
    </xf>
    <xf numFmtId="1" fontId="6" fillId="0" borderId="65" xfId="53" applyNumberFormat="1" applyFont="1" applyFill="1" applyBorder="1" applyAlignment="1">
      <alignment horizontal="center" vertical="center" wrapText="1"/>
      <protection/>
    </xf>
    <xf numFmtId="1" fontId="6" fillId="0" borderId="67" xfId="53" applyNumberFormat="1" applyFont="1" applyFill="1" applyBorder="1" applyAlignment="1">
      <alignment horizontal="center" vertical="center" wrapText="1"/>
      <protection/>
    </xf>
    <xf numFmtId="1" fontId="6" fillId="0" borderId="34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174" fontId="10" fillId="0" borderId="80" xfId="53" applyNumberFormat="1" applyFont="1" applyFill="1" applyBorder="1" applyAlignment="1">
      <alignment horizontal="center" vertical="center" wrapText="1"/>
      <protection/>
    </xf>
    <xf numFmtId="1" fontId="10" fillId="0" borderId="80" xfId="53" applyNumberFormat="1" applyFont="1" applyFill="1" applyBorder="1" applyAlignment="1">
      <alignment horizontal="center" vertical="center" wrapText="1"/>
      <protection/>
    </xf>
    <xf numFmtId="1" fontId="10" fillId="0" borderId="17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74" fontId="10" fillId="0" borderId="12" xfId="53" applyNumberFormat="1" applyFont="1" applyFill="1" applyBorder="1" applyAlignment="1" applyProtection="1">
      <alignment vertical="center"/>
      <protection/>
    </xf>
    <xf numFmtId="174" fontId="10" fillId="0" borderId="59" xfId="53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85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38" xfId="52" applyFont="1" applyFill="1" applyBorder="1" applyAlignment="1">
      <alignment horizontal="center" vertical="center" wrapText="1"/>
      <protection/>
    </xf>
    <xf numFmtId="0" fontId="14" fillId="0" borderId="89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49" fontId="7" fillId="0" borderId="7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4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52" applyNumberFormat="1" applyFont="1" applyFill="1" applyBorder="1" applyAlignment="1" applyProtection="1">
      <alignment horizontal="left" vertical="center" wrapText="1"/>
      <protection locked="0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8" fillId="0" borderId="89" xfId="52" applyFont="1" applyFill="1" applyBorder="1" applyAlignment="1">
      <alignment horizontal="center" vertical="center" wrapText="1"/>
      <protection/>
    </xf>
    <xf numFmtId="0" fontId="8" fillId="0" borderId="39" xfId="52" applyFont="1" applyFill="1" applyBorder="1" applyAlignment="1">
      <alignment horizontal="center" vertical="center" wrapText="1"/>
      <protection/>
    </xf>
    <xf numFmtId="0" fontId="8" fillId="0" borderId="9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97" xfId="52" applyFont="1" applyFill="1" applyBorder="1" applyAlignment="1">
      <alignment horizontal="center" vertical="center" wrapText="1"/>
      <protection/>
    </xf>
    <xf numFmtId="0" fontId="8" fillId="0" borderId="92" xfId="52" applyFont="1" applyFill="1" applyBorder="1" applyAlignment="1">
      <alignment horizontal="center" vertical="center" wrapText="1"/>
      <protection/>
    </xf>
    <xf numFmtId="0" fontId="8" fillId="0" borderId="81" xfId="52" applyFont="1" applyFill="1" applyBorder="1" applyAlignment="1">
      <alignment horizontal="center" vertical="center" wrapText="1"/>
      <protection/>
    </xf>
    <xf numFmtId="0" fontId="8" fillId="0" borderId="98" xfId="52" applyFont="1" applyFill="1" applyBorder="1" applyAlignment="1">
      <alignment horizontal="center" vertical="center" wrapText="1"/>
      <protection/>
    </xf>
    <xf numFmtId="0" fontId="21" fillId="0" borderId="60" xfId="52" applyFont="1" applyFill="1" applyBorder="1" applyAlignment="1">
      <alignment horizontal="center" vertical="center" wrapText="1"/>
      <protection/>
    </xf>
    <xf numFmtId="0" fontId="14" fillId="0" borderId="84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10" fillId="0" borderId="71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30" fillId="0" borderId="8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49" fontId="7" fillId="0" borderId="76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6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7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80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8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98" xfId="52" applyNumberFormat="1" applyFont="1" applyFill="1" applyBorder="1" applyAlignment="1" applyProtection="1">
      <alignment horizontal="left" vertical="center" wrapText="1"/>
      <protection locked="0"/>
    </xf>
    <xf numFmtId="0" fontId="7" fillId="0" borderId="109" xfId="0" applyFont="1" applyFill="1" applyBorder="1" applyAlignment="1">
      <alignment horizontal="center" vertical="center" wrapText="1"/>
    </xf>
    <xf numFmtId="0" fontId="27" fillId="0" borderId="104" xfId="0" applyFont="1" applyFill="1" applyBorder="1" applyAlignment="1">
      <alignment horizontal="center" vertical="center" wrapText="1"/>
    </xf>
    <xf numFmtId="0" fontId="27" fillId="0" borderId="110" xfId="0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49" fontId="8" fillId="0" borderId="60" xfId="52" applyNumberFormat="1" applyFont="1" applyFill="1" applyBorder="1" applyAlignment="1">
      <alignment horizontal="center" vertical="center" wrapText="1"/>
      <protection/>
    </xf>
    <xf numFmtId="49" fontId="8" fillId="0" borderId="89" xfId="52" applyNumberFormat="1" applyFont="1" applyFill="1" applyBorder="1" applyAlignment="1">
      <alignment horizontal="center" vertical="center" wrapText="1"/>
      <protection/>
    </xf>
    <xf numFmtId="49" fontId="8" fillId="0" borderId="39" xfId="52" applyNumberFormat="1" applyFont="1" applyFill="1" applyBorder="1" applyAlignment="1">
      <alignment horizontal="center" vertical="center" wrapText="1"/>
      <protection/>
    </xf>
    <xf numFmtId="49" fontId="8" fillId="0" borderId="84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97" xfId="52" applyNumberFormat="1" applyFont="1" applyFill="1" applyBorder="1" applyAlignment="1">
      <alignment horizontal="center" vertical="center" wrapText="1"/>
      <protection/>
    </xf>
    <xf numFmtId="49" fontId="8" fillId="0" borderId="80" xfId="52" applyNumberFormat="1" applyFont="1" applyFill="1" applyBorder="1" applyAlignment="1">
      <alignment horizontal="center" vertical="center" wrapText="1"/>
      <protection/>
    </xf>
    <xf numFmtId="49" fontId="8" fillId="0" borderId="81" xfId="52" applyNumberFormat="1" applyFont="1" applyFill="1" applyBorder="1" applyAlignment="1">
      <alignment horizontal="center" vertical="center" wrapText="1"/>
      <protection/>
    </xf>
    <xf numFmtId="49" fontId="8" fillId="0" borderId="98" xfId="52" applyNumberFormat="1" applyFont="1" applyFill="1" applyBorder="1" applyAlignment="1">
      <alignment horizontal="center" vertical="center" wrapText="1"/>
      <protection/>
    </xf>
    <xf numFmtId="0" fontId="7" fillId="0" borderId="60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68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27" fillId="0" borderId="105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7" fillId="0" borderId="48" xfId="52" applyFont="1" applyFill="1" applyBorder="1" applyAlignment="1">
      <alignment horizontal="center" vertical="center" wrapText="1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8" fillId="0" borderId="53" xfId="52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66" xfId="0" applyNumberFormat="1" applyFont="1" applyFill="1" applyBorder="1" applyAlignment="1">
      <alignment horizontal="center" vertical="center" wrapText="1"/>
    </xf>
    <xf numFmtId="1" fontId="7" fillId="0" borderId="67" xfId="0" applyNumberFormat="1" applyFont="1" applyFill="1" applyBorder="1" applyAlignment="1">
      <alignment horizontal="center" vertical="center" wrapText="1"/>
    </xf>
    <xf numFmtId="1" fontId="7" fillId="0" borderId="92" xfId="0" applyNumberFormat="1" applyFont="1" applyFill="1" applyBorder="1" applyAlignment="1">
      <alignment horizontal="center" vertical="center" wrapText="1"/>
    </xf>
    <xf numFmtId="1" fontId="7" fillId="0" borderId="81" xfId="0" applyNumberFormat="1" applyFont="1" applyFill="1" applyBorder="1" applyAlignment="1">
      <alignment horizontal="center" vertical="center" wrapText="1"/>
    </xf>
    <xf numFmtId="1" fontId="7" fillId="0" borderId="98" xfId="0" applyNumberFormat="1" applyFont="1" applyFill="1" applyBorder="1" applyAlignment="1">
      <alignment horizontal="center" vertical="center" wrapText="1"/>
    </xf>
    <xf numFmtId="0" fontId="7" fillId="0" borderId="38" xfId="52" applyFont="1" applyFill="1" applyBorder="1" applyAlignment="1">
      <alignment horizontal="center" vertical="center" wrapText="1"/>
      <protection/>
    </xf>
    <xf numFmtId="0" fontId="7" fillId="0" borderId="89" xfId="52" applyFont="1" applyFill="1" applyBorder="1" applyAlignment="1">
      <alignment horizontal="center" vertical="center" wrapText="1"/>
      <protection/>
    </xf>
    <xf numFmtId="0" fontId="7" fillId="0" borderId="39" xfId="52" applyFont="1" applyFill="1" applyBorder="1" applyAlignment="1">
      <alignment horizontal="center" vertical="center" wrapText="1"/>
      <protection/>
    </xf>
    <xf numFmtId="0" fontId="7" fillId="0" borderId="9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97" xfId="52" applyFont="1" applyFill="1" applyBorder="1" applyAlignment="1">
      <alignment horizontal="center" vertical="center" wrapText="1"/>
      <protection/>
    </xf>
    <xf numFmtId="0" fontId="7" fillId="0" borderId="92" xfId="52" applyFont="1" applyFill="1" applyBorder="1" applyAlignment="1">
      <alignment horizontal="center" vertical="center" wrapText="1"/>
      <protection/>
    </xf>
    <xf numFmtId="0" fontId="7" fillId="0" borderId="81" xfId="52" applyFont="1" applyFill="1" applyBorder="1" applyAlignment="1">
      <alignment horizontal="center" vertical="center" wrapText="1"/>
      <protection/>
    </xf>
    <xf numFmtId="0" fontId="7" fillId="0" borderId="98" xfId="52" applyFont="1" applyFill="1" applyBorder="1" applyAlignment="1">
      <alignment horizontal="center" vertical="center" wrapText="1"/>
      <protection/>
    </xf>
    <xf numFmtId="0" fontId="7" fillId="0" borderId="61" xfId="52" applyFont="1" applyFill="1" applyBorder="1" applyAlignment="1">
      <alignment horizontal="center" vertical="center" wrapText="1"/>
      <protection/>
    </xf>
    <xf numFmtId="0" fontId="7" fillId="0" borderId="91" xfId="52" applyFont="1" applyFill="1" applyBorder="1" applyAlignment="1">
      <alignment horizontal="center" vertical="center" wrapText="1"/>
      <protection/>
    </xf>
    <xf numFmtId="0" fontId="7" fillId="0" borderId="93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8" fillId="0" borderId="61" xfId="52" applyFont="1" applyFill="1" applyBorder="1" applyAlignment="1">
      <alignment horizontal="center" vertical="center" wrapText="1"/>
      <protection/>
    </xf>
    <xf numFmtId="0" fontId="8" fillId="0" borderId="91" xfId="52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3" fontId="23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59" xfId="53" applyNumberFormat="1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175" fontId="10" fillId="0" borderId="60" xfId="53" applyNumberFormat="1" applyFont="1" applyFill="1" applyBorder="1" applyAlignment="1" applyProtection="1">
      <alignment horizontal="right" vertical="center"/>
      <protection/>
    </xf>
    <xf numFmtId="175" fontId="10" fillId="0" borderId="89" xfId="53" applyNumberFormat="1" applyFont="1" applyFill="1" applyBorder="1" applyAlignment="1" applyProtection="1">
      <alignment horizontal="right" vertical="center"/>
      <protection/>
    </xf>
    <xf numFmtId="175" fontId="10" fillId="0" borderId="61" xfId="53" applyNumberFormat="1" applyFont="1" applyFill="1" applyBorder="1" applyAlignment="1" applyProtection="1">
      <alignment horizontal="right" vertical="center"/>
      <protection/>
    </xf>
    <xf numFmtId="175" fontId="10" fillId="0" borderId="84" xfId="53" applyNumberFormat="1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right" vertical="center"/>
      <protection/>
    </xf>
    <xf numFmtId="175" fontId="10" fillId="0" borderId="91" xfId="53" applyNumberFormat="1" applyFont="1" applyFill="1" applyBorder="1" applyAlignment="1" applyProtection="1">
      <alignment horizontal="right" vertical="center"/>
      <protection/>
    </xf>
    <xf numFmtId="175" fontId="10" fillId="0" borderId="13" xfId="53" applyNumberFormat="1" applyFont="1" applyFill="1" applyBorder="1" applyAlignment="1" applyProtection="1">
      <alignment horizontal="center" vertical="center"/>
      <protection/>
    </xf>
    <xf numFmtId="175" fontId="10" fillId="0" borderId="18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59" xfId="53" applyFont="1" applyFill="1" applyBorder="1" applyAlignment="1" applyProtection="1">
      <alignment horizontal="right" vertical="center"/>
      <protection/>
    </xf>
    <xf numFmtId="0" fontId="10" fillId="0" borderId="13" xfId="53" applyFont="1" applyFill="1" applyBorder="1" applyAlignment="1" applyProtection="1">
      <alignment horizontal="right" vertical="center"/>
      <protection/>
    </xf>
    <xf numFmtId="0" fontId="10" fillId="0" borderId="18" xfId="53" applyFont="1" applyFill="1" applyBorder="1" applyAlignment="1" applyProtection="1">
      <alignment horizontal="right" vertical="center"/>
      <protection/>
    </xf>
    <xf numFmtId="0" fontId="10" fillId="0" borderId="17" xfId="53" applyFont="1" applyFill="1" applyBorder="1" applyAlignment="1" applyProtection="1">
      <alignment horizontal="right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3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5" fontId="25" fillId="0" borderId="0" xfId="53" applyNumberFormat="1" applyFont="1" applyFill="1" applyBorder="1" applyAlignment="1" applyProtection="1">
      <alignment horizontal="left"/>
      <protection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right" vertical="center"/>
      <protection/>
    </xf>
    <xf numFmtId="0" fontId="10" fillId="0" borderId="12" xfId="53" applyFont="1" applyFill="1" applyBorder="1" applyAlignment="1">
      <alignment horizontal="right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8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80" xfId="0" applyNumberFormat="1" applyFont="1" applyFill="1" applyBorder="1" applyAlignment="1" applyProtection="1">
      <alignment horizontal="center" vertical="center" wrapText="1"/>
      <protection/>
    </xf>
    <xf numFmtId="172" fontId="10" fillId="0" borderId="81" xfId="0" applyNumberFormat="1" applyFont="1" applyFill="1" applyBorder="1" applyAlignment="1" applyProtection="1">
      <alignment horizontal="center" vertical="center" wrapText="1"/>
      <protection/>
    </xf>
    <xf numFmtId="172" fontId="10" fillId="0" borderId="93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60" xfId="53" applyFont="1" applyFill="1" applyBorder="1" applyAlignment="1">
      <alignment horizontal="center" vertical="center" wrapText="1"/>
      <protection/>
    </xf>
    <xf numFmtId="0" fontId="10" fillId="0" borderId="89" xfId="53" applyFont="1" applyFill="1" applyBorder="1" applyAlignment="1">
      <alignment horizontal="center" vertical="center" wrapText="1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49" fontId="10" fillId="0" borderId="89" xfId="0" applyNumberFormat="1" applyFont="1" applyFill="1" applyBorder="1" applyAlignment="1" applyProtection="1">
      <alignment horizontal="center" vertical="center"/>
      <protection/>
    </xf>
    <xf numFmtId="49" fontId="10" fillId="0" borderId="61" xfId="0" applyNumberFormat="1" applyFont="1" applyFill="1" applyBorder="1" applyAlignment="1" applyProtection="1">
      <alignment horizontal="center" vertical="center"/>
      <protection/>
    </xf>
    <xf numFmtId="175" fontId="6" fillId="0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textRotation="90" wrapText="1"/>
      <protection/>
    </xf>
    <xf numFmtId="175" fontId="6" fillId="0" borderId="27" xfId="53" applyNumberFormat="1" applyFont="1" applyFill="1" applyBorder="1" applyAlignment="1" applyProtection="1">
      <alignment horizontal="center" textRotation="90" wrapText="1"/>
      <protection/>
    </xf>
    <xf numFmtId="175" fontId="6" fillId="0" borderId="71" xfId="53" applyNumberFormat="1" applyFont="1" applyFill="1" applyBorder="1" applyAlignment="1" applyProtection="1">
      <alignment horizontal="center" vertical="center" wrapText="1"/>
      <protection/>
    </xf>
    <xf numFmtId="175" fontId="6" fillId="0" borderId="64" xfId="53" applyNumberFormat="1" applyFont="1" applyFill="1" applyBorder="1" applyAlignment="1" applyProtection="1">
      <alignment horizontal="center" vertical="center" wrapText="1"/>
      <protection/>
    </xf>
    <xf numFmtId="175" fontId="6" fillId="0" borderId="88" xfId="53" applyNumberFormat="1" applyFont="1" applyFill="1" applyBorder="1" applyAlignment="1" applyProtection="1">
      <alignment horizontal="center" vertical="center" wrapText="1"/>
      <protection/>
    </xf>
    <xf numFmtId="175" fontId="6" fillId="0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8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59" xfId="53" applyNumberFormat="1" applyFont="1" applyFill="1" applyBorder="1" applyAlignment="1" applyProtection="1">
      <alignment horizontal="center" vertical="center"/>
      <protection/>
    </xf>
    <xf numFmtId="0" fontId="6" fillId="0" borderId="112" xfId="53" applyNumberFormat="1" applyFont="1" applyFill="1" applyBorder="1" applyAlignment="1" applyProtection="1">
      <alignment horizontal="center" vertical="center"/>
      <protection/>
    </xf>
    <xf numFmtId="0" fontId="6" fillId="0" borderId="62" xfId="53" applyNumberFormat="1" applyFont="1" applyFill="1" applyBorder="1" applyAlignment="1" applyProtection="1">
      <alignment horizontal="center" vertical="center"/>
      <protection/>
    </xf>
    <xf numFmtId="175" fontId="6" fillId="0" borderId="44" xfId="53" applyNumberFormat="1" applyFont="1" applyFill="1" applyBorder="1" applyAlignment="1" applyProtection="1">
      <alignment horizont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textRotation="90" wrapText="1"/>
      <protection/>
    </xf>
    <xf numFmtId="175" fontId="23" fillId="32" borderId="0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8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2" xfId="53" applyNumberFormat="1" applyFont="1" applyFill="1" applyBorder="1" applyAlignment="1" applyProtection="1">
      <alignment horizontal="center" vertical="center" textRotation="90" wrapText="1"/>
      <protection/>
    </xf>
    <xf numFmtId="175" fontId="9" fillId="0" borderId="60" xfId="53" applyNumberFormat="1" applyFont="1" applyFill="1" applyBorder="1" applyAlignment="1" applyProtection="1">
      <alignment horizontal="center" vertical="center" wrapText="1"/>
      <protection/>
    </xf>
    <xf numFmtId="175" fontId="9" fillId="0" borderId="89" xfId="53" applyNumberFormat="1" applyFont="1" applyFill="1" applyBorder="1" applyAlignment="1" applyProtection="1">
      <alignment horizontal="center" vertical="center" wrapText="1"/>
      <protection/>
    </xf>
    <xf numFmtId="175" fontId="9" fillId="0" borderId="61" xfId="53" applyNumberFormat="1" applyFont="1" applyFill="1" applyBorder="1" applyAlignment="1" applyProtection="1">
      <alignment horizontal="center" vertical="center" wrapText="1"/>
      <protection/>
    </xf>
    <xf numFmtId="0" fontId="6" fillId="0" borderId="60" xfId="53" applyNumberFormat="1" applyFont="1" applyFill="1" applyBorder="1" applyAlignment="1" applyProtection="1">
      <alignment horizontal="center" vertical="center" wrapText="1"/>
      <protection/>
    </xf>
    <xf numFmtId="0" fontId="6" fillId="0" borderId="89" xfId="53" applyNumberFormat="1" applyFont="1" applyFill="1" applyBorder="1" applyAlignment="1" applyProtection="1">
      <alignment horizontal="center" vertical="center" wrapText="1"/>
      <protection/>
    </xf>
    <xf numFmtId="0" fontId="6" fillId="0" borderId="61" xfId="53" applyNumberFormat="1" applyFont="1" applyFill="1" applyBorder="1" applyAlignment="1" applyProtection="1">
      <alignment horizontal="center" vertical="center" wrapText="1"/>
      <protection/>
    </xf>
    <xf numFmtId="0" fontId="6" fillId="0" borderId="80" xfId="53" applyNumberFormat="1" applyFont="1" applyFill="1" applyBorder="1" applyAlignment="1" applyProtection="1">
      <alignment horizontal="center" vertical="center" wrapText="1"/>
      <protection/>
    </xf>
    <xf numFmtId="0" fontId="6" fillId="0" borderId="81" xfId="53" applyNumberFormat="1" applyFont="1" applyFill="1" applyBorder="1" applyAlignment="1" applyProtection="1">
      <alignment horizontal="center" vertical="center" wrapText="1"/>
      <protection/>
    </xf>
    <xf numFmtId="0" fontId="6" fillId="0" borderId="93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175" fontId="6" fillId="0" borderId="59" xfId="53" applyNumberFormat="1" applyFont="1" applyFill="1" applyBorder="1" applyAlignment="1" applyProtection="1">
      <alignment horizontal="center" vertical="center"/>
      <protection/>
    </xf>
    <xf numFmtId="175" fontId="6" fillId="0" borderId="112" xfId="53" applyNumberFormat="1" applyFont="1" applyFill="1" applyBorder="1" applyAlignment="1" applyProtection="1">
      <alignment horizontal="center" vertical="center"/>
      <protection/>
    </xf>
    <xf numFmtId="175" fontId="6" fillId="0" borderId="62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28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textRotation="90" wrapText="1"/>
      <protection/>
    </xf>
    <xf numFmtId="0" fontId="6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89" xfId="53" applyNumberFormat="1" applyFont="1" applyFill="1" applyBorder="1" applyAlignment="1" applyProtection="1">
      <alignment horizontal="center" vertical="center"/>
      <protection/>
    </xf>
    <xf numFmtId="175" fontId="6" fillId="0" borderId="5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80" zoomScaleNormal="80" zoomScalePageLayoutView="0" workbookViewId="0" topLeftCell="A1">
      <selection activeCell="A5" sqref="A5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499" t="s">
        <v>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508" t="s">
        <v>3</v>
      </c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84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3" ht="30">
      <c r="A2" s="499" t="s">
        <v>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</row>
    <row r="3" spans="1:53" ht="33" customHeight="1">
      <c r="A3" s="499" t="s">
        <v>247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509" t="s">
        <v>6</v>
      </c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</row>
    <row r="4" spans="1:53" ht="30.75">
      <c r="A4" s="512" t="s">
        <v>248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</row>
    <row r="5" spans="1:53" ht="36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510" t="s">
        <v>7</v>
      </c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441" t="s">
        <v>66</v>
      </c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</row>
    <row r="6" spans="1:53" s="3" customFormat="1" ht="24.75" customHeight="1">
      <c r="A6" s="499" t="s">
        <v>28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</row>
    <row r="7" spans="1:53" s="3" customFormat="1" ht="26.25" customHeight="1">
      <c r="A7" s="499" t="s">
        <v>160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513" t="s">
        <v>79</v>
      </c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89"/>
      <c r="AN7" s="570" t="s">
        <v>231</v>
      </c>
      <c r="AO7" s="570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  <c r="BA7" s="570"/>
    </row>
    <row r="8" spans="1:53" s="3" customFormat="1" ht="25.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513" t="s">
        <v>218</v>
      </c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89"/>
      <c r="AN8" s="442" t="s">
        <v>202</v>
      </c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</row>
    <row r="9" spans="1:53" s="3" customFormat="1" ht="25.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513" t="s">
        <v>80</v>
      </c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89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</row>
    <row r="10" spans="1:53" s="3" customFormat="1" ht="25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441" t="s">
        <v>83</v>
      </c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</row>
    <row r="11" spans="1:53" s="3" customFormat="1" ht="25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441" t="s">
        <v>227</v>
      </c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</row>
    <row r="12" spans="1:53" s="3" customFormat="1" ht="25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514" t="s">
        <v>228</v>
      </c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</row>
    <row r="13" spans="1:53" s="3" customFormat="1" ht="27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2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4"/>
      <c r="AM13" s="94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</row>
    <row r="14" spans="1:53" s="3" customFormat="1" ht="22.5">
      <c r="A14" s="519" t="s">
        <v>239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</row>
    <row r="15" spans="1:53" s="3" customFormat="1" ht="15" customHeight="1" thickBo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21.75" customHeight="1">
      <c r="A16" s="505" t="s">
        <v>8</v>
      </c>
      <c r="B16" s="515" t="s">
        <v>9</v>
      </c>
      <c r="C16" s="516"/>
      <c r="D16" s="516"/>
      <c r="E16" s="517"/>
      <c r="F16" s="515" t="s">
        <v>10</v>
      </c>
      <c r="G16" s="516"/>
      <c r="H16" s="516"/>
      <c r="I16" s="517"/>
      <c r="J16" s="501" t="s">
        <v>11</v>
      </c>
      <c r="K16" s="502"/>
      <c r="L16" s="502"/>
      <c r="M16" s="502"/>
      <c r="N16" s="501" t="s">
        <v>12</v>
      </c>
      <c r="O16" s="502"/>
      <c r="P16" s="502"/>
      <c r="Q16" s="502"/>
      <c r="R16" s="503"/>
      <c r="S16" s="501" t="s">
        <v>13</v>
      </c>
      <c r="T16" s="507"/>
      <c r="U16" s="507"/>
      <c r="V16" s="507"/>
      <c r="W16" s="503"/>
      <c r="X16" s="501" t="s">
        <v>14</v>
      </c>
      <c r="Y16" s="502"/>
      <c r="Z16" s="502"/>
      <c r="AA16" s="503"/>
      <c r="AB16" s="515" t="s">
        <v>15</v>
      </c>
      <c r="AC16" s="516"/>
      <c r="AD16" s="516"/>
      <c r="AE16" s="517"/>
      <c r="AF16" s="515" t="s">
        <v>16</v>
      </c>
      <c r="AG16" s="516"/>
      <c r="AH16" s="516"/>
      <c r="AI16" s="517"/>
      <c r="AJ16" s="501" t="s">
        <v>17</v>
      </c>
      <c r="AK16" s="507"/>
      <c r="AL16" s="507"/>
      <c r="AM16" s="507"/>
      <c r="AN16" s="503"/>
      <c r="AO16" s="501" t="s">
        <v>18</v>
      </c>
      <c r="AP16" s="502"/>
      <c r="AQ16" s="502"/>
      <c r="AR16" s="502"/>
      <c r="AS16" s="589" t="s">
        <v>19</v>
      </c>
      <c r="AT16" s="590"/>
      <c r="AU16" s="590"/>
      <c r="AV16" s="590"/>
      <c r="AW16" s="591"/>
      <c r="AX16" s="501" t="s">
        <v>20</v>
      </c>
      <c r="AY16" s="502"/>
      <c r="AZ16" s="502"/>
      <c r="BA16" s="503"/>
    </row>
    <row r="17" spans="1:53" s="1" customFormat="1" ht="21.75" customHeight="1" thickBot="1">
      <c r="A17" s="506"/>
      <c r="B17" s="96">
        <v>1</v>
      </c>
      <c r="C17" s="97">
        <v>2</v>
      </c>
      <c r="D17" s="97">
        <v>3</v>
      </c>
      <c r="E17" s="98">
        <v>4</v>
      </c>
      <c r="F17" s="96">
        <v>5</v>
      </c>
      <c r="G17" s="97">
        <v>6</v>
      </c>
      <c r="H17" s="97">
        <v>7</v>
      </c>
      <c r="I17" s="98">
        <v>8</v>
      </c>
      <c r="J17" s="96">
        <v>9</v>
      </c>
      <c r="K17" s="97">
        <v>10</v>
      </c>
      <c r="L17" s="97">
        <v>11</v>
      </c>
      <c r="M17" s="99">
        <v>12</v>
      </c>
      <c r="N17" s="96">
        <v>13</v>
      </c>
      <c r="O17" s="97">
        <v>14</v>
      </c>
      <c r="P17" s="97">
        <v>15</v>
      </c>
      <c r="Q17" s="97">
        <v>16</v>
      </c>
      <c r="R17" s="98">
        <v>17</v>
      </c>
      <c r="S17" s="96">
        <v>18</v>
      </c>
      <c r="T17" s="97">
        <v>19</v>
      </c>
      <c r="U17" s="97">
        <v>20</v>
      </c>
      <c r="V17" s="97">
        <v>21</v>
      </c>
      <c r="W17" s="98">
        <v>22</v>
      </c>
      <c r="X17" s="96">
        <v>23</v>
      </c>
      <c r="Y17" s="97">
        <v>24</v>
      </c>
      <c r="Z17" s="97">
        <v>25</v>
      </c>
      <c r="AA17" s="98">
        <v>26</v>
      </c>
      <c r="AB17" s="96">
        <v>27</v>
      </c>
      <c r="AC17" s="97">
        <v>28</v>
      </c>
      <c r="AD17" s="97">
        <v>29</v>
      </c>
      <c r="AE17" s="98">
        <v>30</v>
      </c>
      <c r="AF17" s="96">
        <v>31</v>
      </c>
      <c r="AG17" s="97">
        <v>32</v>
      </c>
      <c r="AH17" s="97">
        <v>33</v>
      </c>
      <c r="AI17" s="98">
        <v>34</v>
      </c>
      <c r="AJ17" s="96">
        <v>35</v>
      </c>
      <c r="AK17" s="97">
        <v>36</v>
      </c>
      <c r="AL17" s="97">
        <v>37</v>
      </c>
      <c r="AM17" s="97">
        <v>38</v>
      </c>
      <c r="AN17" s="98">
        <v>39</v>
      </c>
      <c r="AO17" s="96">
        <v>40</v>
      </c>
      <c r="AP17" s="97">
        <v>41</v>
      </c>
      <c r="AQ17" s="97">
        <v>42</v>
      </c>
      <c r="AR17" s="99">
        <v>43</v>
      </c>
      <c r="AS17" s="96">
        <v>44</v>
      </c>
      <c r="AT17" s="97">
        <v>45</v>
      </c>
      <c r="AU17" s="97">
        <v>46</v>
      </c>
      <c r="AV17" s="97">
        <v>47</v>
      </c>
      <c r="AW17" s="98">
        <v>48</v>
      </c>
      <c r="AX17" s="96">
        <v>49</v>
      </c>
      <c r="AY17" s="97">
        <v>50</v>
      </c>
      <c r="AZ17" s="97">
        <v>51</v>
      </c>
      <c r="BA17" s="98">
        <v>52</v>
      </c>
    </row>
    <row r="18" spans="1:53" ht="18" customHeight="1" thickBot="1">
      <c r="A18" s="100">
        <v>1</v>
      </c>
      <c r="B18" s="5" t="s">
        <v>72</v>
      </c>
      <c r="C18" s="6" t="s">
        <v>72</v>
      </c>
      <c r="D18" s="101" t="s">
        <v>72</v>
      </c>
      <c r="E18" s="102" t="s">
        <v>72</v>
      </c>
      <c r="F18" s="5" t="s">
        <v>72</v>
      </c>
      <c r="G18" s="6" t="s">
        <v>72</v>
      </c>
      <c r="H18" s="6" t="s">
        <v>72</v>
      </c>
      <c r="I18" s="102" t="s">
        <v>72</v>
      </c>
      <c r="J18" s="5" t="s">
        <v>72</v>
      </c>
      <c r="K18" s="6" t="s">
        <v>72</v>
      </c>
      <c r="L18" s="6" t="s">
        <v>72</v>
      </c>
      <c r="M18" s="102" t="s">
        <v>72</v>
      </c>
      <c r="N18" s="5" t="s">
        <v>72</v>
      </c>
      <c r="O18" s="6" t="s">
        <v>72</v>
      </c>
      <c r="P18" s="6" t="s">
        <v>72</v>
      </c>
      <c r="Q18" s="6" t="s">
        <v>47</v>
      </c>
      <c r="R18" s="102" t="s">
        <v>47</v>
      </c>
      <c r="S18" s="103" t="s">
        <v>48</v>
      </c>
      <c r="T18" s="104" t="s">
        <v>46</v>
      </c>
      <c r="U18" s="104" t="s">
        <v>46</v>
      </c>
      <c r="V18" s="104" t="s">
        <v>46</v>
      </c>
      <c r="W18" s="105" t="s">
        <v>46</v>
      </c>
      <c r="X18" s="103" t="s">
        <v>46</v>
      </c>
      <c r="Y18" s="104" t="s">
        <v>46</v>
      </c>
      <c r="Z18" s="104" t="s">
        <v>46</v>
      </c>
      <c r="AA18" s="105" t="s">
        <v>46</v>
      </c>
      <c r="AB18" s="103" t="s">
        <v>46</v>
      </c>
      <c r="AC18" s="104" t="s">
        <v>48</v>
      </c>
      <c r="AD18" s="104" t="s">
        <v>48</v>
      </c>
      <c r="AE18" s="106" t="s">
        <v>48</v>
      </c>
      <c r="AF18" s="103" t="s">
        <v>48</v>
      </c>
      <c r="AG18" s="104" t="s">
        <v>46</v>
      </c>
      <c r="AH18" s="104" t="s">
        <v>46</v>
      </c>
      <c r="AI18" s="105" t="s">
        <v>46</v>
      </c>
      <c r="AJ18" s="104" t="s">
        <v>46</v>
      </c>
      <c r="AK18" s="104" t="s">
        <v>46</v>
      </c>
      <c r="AL18" s="104" t="s">
        <v>46</v>
      </c>
      <c r="AM18" s="104" t="s">
        <v>46</v>
      </c>
      <c r="AN18" s="105" t="s">
        <v>46</v>
      </c>
      <c r="AO18" s="107" t="s">
        <v>46</v>
      </c>
      <c r="AP18" s="104" t="s">
        <v>47</v>
      </c>
      <c r="AQ18" s="104" t="s">
        <v>47</v>
      </c>
      <c r="AR18" s="105" t="s">
        <v>47</v>
      </c>
      <c r="AS18" s="103" t="s">
        <v>48</v>
      </c>
      <c r="AT18" s="104" t="s">
        <v>48</v>
      </c>
      <c r="AU18" s="104" t="s">
        <v>48</v>
      </c>
      <c r="AV18" s="104" t="s">
        <v>48</v>
      </c>
      <c r="AW18" s="105" t="s">
        <v>48</v>
      </c>
      <c r="AX18" s="107" t="s">
        <v>48</v>
      </c>
      <c r="AY18" s="104" t="s">
        <v>48</v>
      </c>
      <c r="AZ18" s="104" t="s">
        <v>48</v>
      </c>
      <c r="BA18" s="105" t="s">
        <v>48</v>
      </c>
    </row>
    <row r="19" spans="1:53" ht="19.5" customHeight="1" thickBot="1">
      <c r="A19" s="108">
        <v>2</v>
      </c>
      <c r="B19" s="124" t="s">
        <v>46</v>
      </c>
      <c r="C19" s="109" t="s">
        <v>46</v>
      </c>
      <c r="D19" s="110" t="s">
        <v>46</v>
      </c>
      <c r="E19" s="111" t="s">
        <v>46</v>
      </c>
      <c r="F19" s="112" t="s">
        <v>46</v>
      </c>
      <c r="G19" s="110" t="s">
        <v>46</v>
      </c>
      <c r="H19" s="110" t="s">
        <v>46</v>
      </c>
      <c r="I19" s="111" t="s">
        <v>46</v>
      </c>
      <c r="J19" s="112" t="s">
        <v>46</v>
      </c>
      <c r="K19" s="110" t="s">
        <v>46</v>
      </c>
      <c r="L19" s="110" t="s">
        <v>46</v>
      </c>
      <c r="M19" s="111" t="s">
        <v>46</v>
      </c>
      <c r="N19" s="112" t="s">
        <v>46</v>
      </c>
      <c r="O19" s="110" t="s">
        <v>46</v>
      </c>
      <c r="P19" s="110" t="s">
        <v>46</v>
      </c>
      <c r="Q19" s="110" t="s">
        <v>47</v>
      </c>
      <c r="R19" s="111" t="s">
        <v>47</v>
      </c>
      <c r="S19" s="112" t="s">
        <v>49</v>
      </c>
      <c r="T19" s="110" t="s">
        <v>49</v>
      </c>
      <c r="U19" s="110" t="s">
        <v>49</v>
      </c>
      <c r="V19" s="110" t="s">
        <v>49</v>
      </c>
      <c r="W19" s="113" t="s">
        <v>49</v>
      </c>
      <c r="X19" s="112" t="s">
        <v>50</v>
      </c>
      <c r="Y19" s="110" t="s">
        <v>50</v>
      </c>
      <c r="Z19" s="110" t="s">
        <v>50</v>
      </c>
      <c r="AA19" s="113" t="s">
        <v>50</v>
      </c>
      <c r="AB19" s="112" t="s">
        <v>50</v>
      </c>
      <c r="AC19" s="110" t="s">
        <v>50</v>
      </c>
      <c r="AD19" s="110" t="s">
        <v>50</v>
      </c>
      <c r="AE19" s="113" t="s">
        <v>50</v>
      </c>
      <c r="AF19" s="112" t="s">
        <v>50</v>
      </c>
      <c r="AG19" s="110" t="s">
        <v>50</v>
      </c>
      <c r="AH19" s="110" t="s">
        <v>50</v>
      </c>
      <c r="AI19" s="113" t="s">
        <v>50</v>
      </c>
      <c r="AJ19" s="112" t="s">
        <v>50</v>
      </c>
      <c r="AK19" s="110" t="s">
        <v>50</v>
      </c>
      <c r="AL19" s="110" t="s">
        <v>50</v>
      </c>
      <c r="AM19" s="110" t="s">
        <v>50</v>
      </c>
      <c r="AN19" s="113" t="s">
        <v>67</v>
      </c>
      <c r="AO19" s="594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6"/>
    </row>
    <row r="20" spans="1:53" ht="15" customHeight="1">
      <c r="A20" s="1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15"/>
      <c r="AU20" s="115"/>
      <c r="AV20" s="115"/>
      <c r="AW20" s="115"/>
      <c r="AX20" s="115"/>
      <c r="AY20" s="115"/>
      <c r="AZ20" s="115"/>
      <c r="BA20" s="115"/>
    </row>
    <row r="21" spans="1:53" s="4" customFormat="1" ht="21" customHeight="1">
      <c r="A21" s="504" t="s">
        <v>201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  <c r="AV21" s="504"/>
      <c r="AW21" s="504"/>
      <c r="AX21" s="504"/>
      <c r="AY21" s="504"/>
      <c r="AZ21" s="504"/>
      <c r="BA21" s="504"/>
    </row>
    <row r="22" spans="1:53" ht="15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116"/>
      <c r="AW22" s="116"/>
      <c r="AX22" s="116"/>
      <c r="AY22" s="116"/>
      <c r="AZ22" s="116"/>
      <c r="BA22" s="85"/>
    </row>
    <row r="23" spans="1:53" ht="21.75" customHeight="1">
      <c r="A23" s="500" t="s">
        <v>240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117"/>
      <c r="AA23" s="500" t="s">
        <v>241</v>
      </c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118"/>
      <c r="AO23" s="500" t="s">
        <v>242</v>
      </c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</row>
    <row r="24" spans="1:53" ht="15" customHeight="1" thickBo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90"/>
    </row>
    <row r="25" spans="1:53" ht="22.5" customHeight="1">
      <c r="A25" s="496" t="s">
        <v>8</v>
      </c>
      <c r="B25" s="476"/>
      <c r="C25" s="449" t="s">
        <v>21</v>
      </c>
      <c r="D25" s="459"/>
      <c r="E25" s="459"/>
      <c r="F25" s="476"/>
      <c r="G25" s="458" t="s">
        <v>164</v>
      </c>
      <c r="H25" s="488"/>
      <c r="I25" s="489"/>
      <c r="J25" s="458" t="s">
        <v>22</v>
      </c>
      <c r="K25" s="459"/>
      <c r="L25" s="459"/>
      <c r="M25" s="476"/>
      <c r="N25" s="458" t="s">
        <v>229</v>
      </c>
      <c r="O25" s="459"/>
      <c r="P25" s="476"/>
      <c r="Q25" s="458" t="s">
        <v>230</v>
      </c>
      <c r="R25" s="459"/>
      <c r="S25" s="476"/>
      <c r="T25" s="458" t="s">
        <v>23</v>
      </c>
      <c r="U25" s="459"/>
      <c r="V25" s="476"/>
      <c r="W25" s="458" t="s">
        <v>24</v>
      </c>
      <c r="X25" s="459"/>
      <c r="Y25" s="460"/>
      <c r="Z25" s="115"/>
      <c r="AA25" s="541" t="s">
        <v>25</v>
      </c>
      <c r="AB25" s="542"/>
      <c r="AC25" s="542"/>
      <c r="AD25" s="542"/>
      <c r="AE25" s="542"/>
      <c r="AF25" s="542"/>
      <c r="AG25" s="543"/>
      <c r="AH25" s="458" t="s">
        <v>26</v>
      </c>
      <c r="AI25" s="488"/>
      <c r="AJ25" s="489"/>
      <c r="AK25" s="449" t="s">
        <v>27</v>
      </c>
      <c r="AL25" s="450"/>
      <c r="AM25" s="451"/>
      <c r="AN25" s="121"/>
      <c r="AO25" s="537" t="s">
        <v>162</v>
      </c>
      <c r="AP25" s="450"/>
      <c r="AQ25" s="450"/>
      <c r="AR25" s="538"/>
      <c r="AS25" s="458" t="s">
        <v>163</v>
      </c>
      <c r="AT25" s="488"/>
      <c r="AU25" s="488"/>
      <c r="AV25" s="488"/>
      <c r="AW25" s="489"/>
      <c r="AX25" s="458" t="s">
        <v>26</v>
      </c>
      <c r="AY25" s="488"/>
      <c r="AZ25" s="488"/>
      <c r="BA25" s="592"/>
    </row>
    <row r="26" spans="1:53" ht="18.75" customHeight="1">
      <c r="A26" s="497"/>
      <c r="B26" s="477"/>
      <c r="C26" s="461"/>
      <c r="D26" s="462"/>
      <c r="E26" s="462"/>
      <c r="F26" s="477"/>
      <c r="G26" s="490"/>
      <c r="H26" s="491"/>
      <c r="I26" s="492"/>
      <c r="J26" s="461"/>
      <c r="K26" s="462"/>
      <c r="L26" s="462"/>
      <c r="M26" s="477"/>
      <c r="N26" s="461"/>
      <c r="O26" s="462"/>
      <c r="P26" s="477"/>
      <c r="Q26" s="461"/>
      <c r="R26" s="462"/>
      <c r="S26" s="477"/>
      <c r="T26" s="461"/>
      <c r="U26" s="462"/>
      <c r="V26" s="477"/>
      <c r="W26" s="461"/>
      <c r="X26" s="462"/>
      <c r="Y26" s="463"/>
      <c r="Z26" s="115"/>
      <c r="AA26" s="544"/>
      <c r="AB26" s="545"/>
      <c r="AC26" s="545"/>
      <c r="AD26" s="545"/>
      <c r="AE26" s="545"/>
      <c r="AF26" s="545"/>
      <c r="AG26" s="546"/>
      <c r="AH26" s="490"/>
      <c r="AI26" s="491"/>
      <c r="AJ26" s="492"/>
      <c r="AK26" s="452"/>
      <c r="AL26" s="453"/>
      <c r="AM26" s="454"/>
      <c r="AN26" s="121"/>
      <c r="AO26" s="539"/>
      <c r="AP26" s="453"/>
      <c r="AQ26" s="453"/>
      <c r="AR26" s="540"/>
      <c r="AS26" s="490"/>
      <c r="AT26" s="491"/>
      <c r="AU26" s="491"/>
      <c r="AV26" s="491"/>
      <c r="AW26" s="492"/>
      <c r="AX26" s="490"/>
      <c r="AY26" s="491"/>
      <c r="AZ26" s="491"/>
      <c r="BA26" s="593"/>
    </row>
    <row r="27" spans="1:53" ht="63.75" customHeight="1" thickBot="1">
      <c r="A27" s="498"/>
      <c r="B27" s="478"/>
      <c r="C27" s="464"/>
      <c r="D27" s="465"/>
      <c r="E27" s="465"/>
      <c r="F27" s="478"/>
      <c r="G27" s="493"/>
      <c r="H27" s="494"/>
      <c r="I27" s="495"/>
      <c r="J27" s="464"/>
      <c r="K27" s="465"/>
      <c r="L27" s="465"/>
      <c r="M27" s="478"/>
      <c r="N27" s="464"/>
      <c r="O27" s="465"/>
      <c r="P27" s="478"/>
      <c r="Q27" s="464"/>
      <c r="R27" s="465"/>
      <c r="S27" s="478"/>
      <c r="T27" s="464"/>
      <c r="U27" s="465"/>
      <c r="V27" s="478"/>
      <c r="W27" s="464"/>
      <c r="X27" s="465"/>
      <c r="Y27" s="466"/>
      <c r="Z27" s="115"/>
      <c r="AA27" s="547"/>
      <c r="AB27" s="548"/>
      <c r="AC27" s="548"/>
      <c r="AD27" s="548"/>
      <c r="AE27" s="548"/>
      <c r="AF27" s="548"/>
      <c r="AG27" s="549"/>
      <c r="AH27" s="493"/>
      <c r="AI27" s="494"/>
      <c r="AJ27" s="495"/>
      <c r="AK27" s="455"/>
      <c r="AL27" s="456"/>
      <c r="AM27" s="457"/>
      <c r="AN27" s="121"/>
      <c r="AO27" s="539"/>
      <c r="AP27" s="453"/>
      <c r="AQ27" s="453"/>
      <c r="AR27" s="540"/>
      <c r="AS27" s="490"/>
      <c r="AT27" s="491"/>
      <c r="AU27" s="491"/>
      <c r="AV27" s="491"/>
      <c r="AW27" s="492"/>
      <c r="AX27" s="490"/>
      <c r="AY27" s="491"/>
      <c r="AZ27" s="491"/>
      <c r="BA27" s="593"/>
    </row>
    <row r="28" spans="1:53" ht="22.5" customHeight="1">
      <c r="A28" s="487">
        <v>1</v>
      </c>
      <c r="B28" s="485"/>
      <c r="C28" s="483">
        <v>33</v>
      </c>
      <c r="D28" s="484"/>
      <c r="E28" s="484"/>
      <c r="F28" s="485"/>
      <c r="G28" s="483">
        <v>5</v>
      </c>
      <c r="H28" s="484"/>
      <c r="I28" s="485"/>
      <c r="J28" s="483" t="s">
        <v>52</v>
      </c>
      <c r="K28" s="484"/>
      <c r="L28" s="484"/>
      <c r="M28" s="485"/>
      <c r="N28" s="483"/>
      <c r="O28" s="484"/>
      <c r="P28" s="485"/>
      <c r="Q28" s="567"/>
      <c r="R28" s="568"/>
      <c r="S28" s="569"/>
      <c r="T28" s="483">
        <v>14</v>
      </c>
      <c r="U28" s="533"/>
      <c r="V28" s="561"/>
      <c r="W28" s="483">
        <f>C28+G28+0+N28+Q28+T28</f>
        <v>52</v>
      </c>
      <c r="X28" s="533"/>
      <c r="Y28" s="534"/>
      <c r="Z28" s="115"/>
      <c r="AA28" s="467" t="s">
        <v>68</v>
      </c>
      <c r="AB28" s="468"/>
      <c r="AC28" s="468"/>
      <c r="AD28" s="468"/>
      <c r="AE28" s="468"/>
      <c r="AF28" s="468"/>
      <c r="AG28" s="469"/>
      <c r="AH28" s="470">
        <v>1</v>
      </c>
      <c r="AI28" s="471"/>
      <c r="AJ28" s="472"/>
      <c r="AK28" s="446" t="s">
        <v>52</v>
      </c>
      <c r="AL28" s="447"/>
      <c r="AM28" s="448"/>
      <c r="AN28" s="121"/>
      <c r="AO28" s="550">
        <v>1</v>
      </c>
      <c r="AP28" s="551"/>
      <c r="AQ28" s="551"/>
      <c r="AR28" s="552"/>
      <c r="AS28" s="577" t="s">
        <v>84</v>
      </c>
      <c r="AT28" s="578"/>
      <c r="AU28" s="578"/>
      <c r="AV28" s="578"/>
      <c r="AW28" s="579"/>
      <c r="AX28" s="577">
        <v>4</v>
      </c>
      <c r="AY28" s="578"/>
      <c r="AZ28" s="578"/>
      <c r="BA28" s="586"/>
    </row>
    <row r="29" spans="1:53" ht="22.5" customHeight="1">
      <c r="A29" s="486">
        <v>2</v>
      </c>
      <c r="B29" s="445"/>
      <c r="C29" s="473">
        <v>15</v>
      </c>
      <c r="D29" s="474"/>
      <c r="E29" s="474"/>
      <c r="F29" s="475"/>
      <c r="G29" s="443">
        <v>2</v>
      </c>
      <c r="H29" s="444"/>
      <c r="I29" s="445"/>
      <c r="J29" s="443">
        <v>5</v>
      </c>
      <c r="K29" s="444"/>
      <c r="L29" s="444"/>
      <c r="M29" s="445"/>
      <c r="N29" s="443">
        <v>16</v>
      </c>
      <c r="O29" s="444"/>
      <c r="P29" s="445"/>
      <c r="Q29" s="564">
        <v>1</v>
      </c>
      <c r="R29" s="565"/>
      <c r="S29" s="566"/>
      <c r="T29" s="443"/>
      <c r="U29" s="562"/>
      <c r="V29" s="563"/>
      <c r="W29" s="473">
        <f>C29+G29+J29+N29+Q29+T29</f>
        <v>39</v>
      </c>
      <c r="X29" s="535"/>
      <c r="Y29" s="536"/>
      <c r="Z29" s="115"/>
      <c r="AA29" s="526" t="s">
        <v>51</v>
      </c>
      <c r="AB29" s="527"/>
      <c r="AC29" s="527"/>
      <c r="AD29" s="527"/>
      <c r="AE29" s="527"/>
      <c r="AF29" s="527"/>
      <c r="AG29" s="528"/>
      <c r="AH29" s="571">
        <v>4</v>
      </c>
      <c r="AI29" s="572"/>
      <c r="AJ29" s="573"/>
      <c r="AK29" s="520">
        <v>5</v>
      </c>
      <c r="AL29" s="521"/>
      <c r="AM29" s="522"/>
      <c r="AN29" s="121"/>
      <c r="AO29" s="553"/>
      <c r="AP29" s="554"/>
      <c r="AQ29" s="554"/>
      <c r="AR29" s="555"/>
      <c r="AS29" s="580"/>
      <c r="AT29" s="581"/>
      <c r="AU29" s="581"/>
      <c r="AV29" s="581"/>
      <c r="AW29" s="582"/>
      <c r="AX29" s="580"/>
      <c r="AY29" s="581"/>
      <c r="AZ29" s="581"/>
      <c r="BA29" s="587"/>
    </row>
    <row r="30" spans="1:53" ht="22.5" customHeight="1" thickBot="1">
      <c r="A30" s="479" t="s">
        <v>24</v>
      </c>
      <c r="B30" s="480"/>
      <c r="C30" s="481">
        <f>C28+C29</f>
        <v>48</v>
      </c>
      <c r="D30" s="482"/>
      <c r="E30" s="482"/>
      <c r="F30" s="480"/>
      <c r="G30" s="481">
        <f>G28+G29</f>
        <v>7</v>
      </c>
      <c r="H30" s="482"/>
      <c r="I30" s="480"/>
      <c r="J30" s="481" t="s">
        <v>232</v>
      </c>
      <c r="K30" s="482"/>
      <c r="L30" s="482"/>
      <c r="M30" s="480"/>
      <c r="N30" s="481">
        <f>N28+N29</f>
        <v>16</v>
      </c>
      <c r="O30" s="482"/>
      <c r="P30" s="480"/>
      <c r="Q30" s="558">
        <f>Q28+Q29</f>
        <v>1</v>
      </c>
      <c r="R30" s="559"/>
      <c r="S30" s="560"/>
      <c r="T30" s="481">
        <f>T28+T29</f>
        <v>14</v>
      </c>
      <c r="U30" s="482"/>
      <c r="V30" s="480"/>
      <c r="W30" s="481">
        <f>W28+W29</f>
        <v>91</v>
      </c>
      <c r="X30" s="482"/>
      <c r="Y30" s="532"/>
      <c r="Z30" s="115"/>
      <c r="AA30" s="529"/>
      <c r="AB30" s="530"/>
      <c r="AC30" s="530"/>
      <c r="AD30" s="530"/>
      <c r="AE30" s="530"/>
      <c r="AF30" s="530"/>
      <c r="AG30" s="531"/>
      <c r="AH30" s="574"/>
      <c r="AI30" s="575"/>
      <c r="AJ30" s="576"/>
      <c r="AK30" s="523"/>
      <c r="AL30" s="524"/>
      <c r="AM30" s="525"/>
      <c r="AN30" s="121"/>
      <c r="AO30" s="556"/>
      <c r="AP30" s="524"/>
      <c r="AQ30" s="524"/>
      <c r="AR30" s="557"/>
      <c r="AS30" s="583"/>
      <c r="AT30" s="584"/>
      <c r="AU30" s="584"/>
      <c r="AV30" s="584"/>
      <c r="AW30" s="585"/>
      <c r="AX30" s="583"/>
      <c r="AY30" s="584"/>
      <c r="AZ30" s="584"/>
      <c r="BA30" s="588"/>
    </row>
    <row r="31" spans="1:53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</row>
    <row r="32" spans="1:53" ht="20.25">
      <c r="A32" s="518" t="s">
        <v>233</v>
      </c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</row>
  </sheetData>
  <sheetProtection/>
  <mergeCells count="86">
    <mergeCell ref="AN7:BA7"/>
    <mergeCell ref="AH29:AJ30"/>
    <mergeCell ref="AS28:AW30"/>
    <mergeCell ref="AX28:BA30"/>
    <mergeCell ref="AJ16:AN16"/>
    <mergeCell ref="AS16:AW16"/>
    <mergeCell ref="AX16:BA16"/>
    <mergeCell ref="AX25:BA27"/>
    <mergeCell ref="AO16:AR16"/>
    <mergeCell ref="AO19:BA19"/>
    <mergeCell ref="Q30:S30"/>
    <mergeCell ref="T30:V30"/>
    <mergeCell ref="T28:V28"/>
    <mergeCell ref="T29:V29"/>
    <mergeCell ref="Q29:S29"/>
    <mergeCell ref="Q28:S28"/>
    <mergeCell ref="AO23:BA23"/>
    <mergeCell ref="W30:Y30"/>
    <mergeCell ref="W28:Y28"/>
    <mergeCell ref="W29:Y29"/>
    <mergeCell ref="AO25:AR27"/>
    <mergeCell ref="AH25:AJ27"/>
    <mergeCell ref="AA25:AG27"/>
    <mergeCell ref="AO28:AR30"/>
    <mergeCell ref="A32:Y32"/>
    <mergeCell ref="P8:AL8"/>
    <mergeCell ref="AB16:AE16"/>
    <mergeCell ref="AF16:AI16"/>
    <mergeCell ref="A14:BA14"/>
    <mergeCell ref="F16:I16"/>
    <mergeCell ref="J16:M16"/>
    <mergeCell ref="AK29:AM30"/>
    <mergeCell ref="AS25:AW27"/>
    <mergeCell ref="AA29:AG30"/>
    <mergeCell ref="A7:O7"/>
    <mergeCell ref="P7:AL7"/>
    <mergeCell ref="X16:AA16"/>
    <mergeCell ref="P9:AL9"/>
    <mergeCell ref="P10:AM10"/>
    <mergeCell ref="P12:AM12"/>
    <mergeCell ref="P11:AM11"/>
    <mergeCell ref="B16:E16"/>
    <mergeCell ref="A1:O1"/>
    <mergeCell ref="A2:O2"/>
    <mergeCell ref="A3:O3"/>
    <mergeCell ref="P1:AM1"/>
    <mergeCell ref="P3:AM3"/>
    <mergeCell ref="P5:AM5"/>
    <mergeCell ref="A4:O4"/>
    <mergeCell ref="AN10:BA11"/>
    <mergeCell ref="T25:V27"/>
    <mergeCell ref="A6:O6"/>
    <mergeCell ref="Q25:S27"/>
    <mergeCell ref="AA23:AM23"/>
    <mergeCell ref="N16:R16"/>
    <mergeCell ref="A21:BA21"/>
    <mergeCell ref="A16:A17"/>
    <mergeCell ref="S16:W16"/>
    <mergeCell ref="A23:Y23"/>
    <mergeCell ref="J25:M27"/>
    <mergeCell ref="G25:I27"/>
    <mergeCell ref="G28:I28"/>
    <mergeCell ref="A25:B27"/>
    <mergeCell ref="C28:F28"/>
    <mergeCell ref="J28:M28"/>
    <mergeCell ref="C25:F27"/>
    <mergeCell ref="C29:F29"/>
    <mergeCell ref="N25:P27"/>
    <mergeCell ref="A30:B30"/>
    <mergeCell ref="C30:F30"/>
    <mergeCell ref="G30:I30"/>
    <mergeCell ref="N30:P30"/>
    <mergeCell ref="J30:M30"/>
    <mergeCell ref="N28:P28"/>
    <mergeCell ref="A29:B29"/>
    <mergeCell ref="A28:B28"/>
    <mergeCell ref="AN5:BA6"/>
    <mergeCell ref="AN8:BA9"/>
    <mergeCell ref="G29:I29"/>
    <mergeCell ref="J29:M29"/>
    <mergeCell ref="N29:P29"/>
    <mergeCell ref="AK28:AM28"/>
    <mergeCell ref="AK25:AM27"/>
    <mergeCell ref="W25:Y27"/>
    <mergeCell ref="AA28:AG28"/>
    <mergeCell ref="AH28:AJ28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="80" zoomScaleSheetLayoutView="80" zoomScalePageLayoutView="0" workbookViewId="0" topLeftCell="A1">
      <selection activeCell="A9" sqref="A9:Q9"/>
    </sheetView>
  </sheetViews>
  <sheetFormatPr defaultColWidth="9.140625" defaultRowHeight="15"/>
  <cols>
    <col min="1" max="1" width="12.8515625" style="14" customWidth="1"/>
    <col min="2" max="2" width="45.00390625" style="15" customWidth="1"/>
    <col min="3" max="3" width="12.8515625" style="16" customWidth="1"/>
    <col min="4" max="4" width="12.8515625" style="17" customWidth="1"/>
    <col min="5" max="5" width="5.7109375" style="17" customWidth="1"/>
    <col min="6" max="6" width="5.7109375" style="16" customWidth="1"/>
    <col min="7" max="7" width="8.57421875" style="16" customWidth="1"/>
    <col min="8" max="8" width="8.421875" style="16" customWidth="1"/>
    <col min="9" max="10" width="7.140625" style="15" customWidth="1"/>
    <col min="11" max="11" width="6.7109375" style="15" customWidth="1"/>
    <col min="12" max="12" width="7.140625" style="15" customWidth="1"/>
    <col min="13" max="13" width="8.57421875" style="15" customWidth="1"/>
    <col min="14" max="16" width="12.8515625" style="15" customWidth="1"/>
    <col min="17" max="17" width="13.00390625" style="15" customWidth="1"/>
    <col min="18" max="18" width="7.00390625" style="13" customWidth="1"/>
    <col min="19" max="19" width="7.421875" style="13" customWidth="1"/>
    <col min="20" max="20" width="6.7109375" style="13" customWidth="1"/>
    <col min="21" max="21" width="3.57421875" style="13" customWidth="1"/>
    <col min="22" max="16384" width="9.140625" style="13" customWidth="1"/>
  </cols>
  <sheetData>
    <row r="1" spans="1:17" s="10" customFormat="1" ht="18.75" customHeight="1" thickBot="1">
      <c r="A1" s="685" t="s">
        <v>243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7"/>
    </row>
    <row r="2" spans="1:17" s="10" customFormat="1" ht="18.75" customHeight="1">
      <c r="A2" s="670" t="s">
        <v>43</v>
      </c>
      <c r="B2" s="695" t="s">
        <v>81</v>
      </c>
      <c r="C2" s="698" t="s">
        <v>30</v>
      </c>
      <c r="D2" s="699"/>
      <c r="E2" s="699"/>
      <c r="F2" s="700"/>
      <c r="G2" s="705" t="s">
        <v>82</v>
      </c>
      <c r="H2" s="659" t="s">
        <v>31</v>
      </c>
      <c r="I2" s="660"/>
      <c r="J2" s="660"/>
      <c r="K2" s="660"/>
      <c r="L2" s="660"/>
      <c r="M2" s="661"/>
      <c r="N2" s="688" t="s">
        <v>44</v>
      </c>
      <c r="O2" s="689"/>
      <c r="P2" s="689"/>
      <c r="Q2" s="690"/>
    </row>
    <row r="3" spans="1:17" s="10" customFormat="1" ht="18.75" customHeight="1" thickBot="1">
      <c r="A3" s="671"/>
      <c r="B3" s="696"/>
      <c r="C3" s="673" t="s">
        <v>32</v>
      </c>
      <c r="D3" s="657" t="s">
        <v>33</v>
      </c>
      <c r="E3" s="706" t="s">
        <v>34</v>
      </c>
      <c r="F3" s="707"/>
      <c r="G3" s="655"/>
      <c r="H3" s="654" t="s">
        <v>0</v>
      </c>
      <c r="I3" s="679" t="s">
        <v>35</v>
      </c>
      <c r="J3" s="679"/>
      <c r="K3" s="679"/>
      <c r="L3" s="680"/>
      <c r="M3" s="681" t="s">
        <v>36</v>
      </c>
      <c r="N3" s="691"/>
      <c r="O3" s="692"/>
      <c r="P3" s="692"/>
      <c r="Q3" s="693"/>
    </row>
    <row r="4" spans="1:17" s="10" customFormat="1" ht="18.75" customHeight="1" thickBot="1">
      <c r="A4" s="671"/>
      <c r="B4" s="696"/>
      <c r="C4" s="673"/>
      <c r="D4" s="657"/>
      <c r="E4" s="657" t="s">
        <v>187</v>
      </c>
      <c r="F4" s="701" t="s">
        <v>37</v>
      </c>
      <c r="G4" s="655"/>
      <c r="H4" s="655"/>
      <c r="I4" s="665" t="s">
        <v>1</v>
      </c>
      <c r="J4" s="662" t="s">
        <v>2</v>
      </c>
      <c r="K4" s="662" t="s">
        <v>38</v>
      </c>
      <c r="L4" s="662" t="s">
        <v>54</v>
      </c>
      <c r="M4" s="682"/>
      <c r="N4" s="703" t="s">
        <v>39</v>
      </c>
      <c r="O4" s="704"/>
      <c r="P4" s="668" t="s">
        <v>40</v>
      </c>
      <c r="Q4" s="669"/>
    </row>
    <row r="5" spans="1:17" s="10" customFormat="1" ht="18.75" customHeight="1" thickBot="1">
      <c r="A5" s="671"/>
      <c r="B5" s="696"/>
      <c r="C5" s="673"/>
      <c r="D5" s="657"/>
      <c r="E5" s="657"/>
      <c r="F5" s="701"/>
      <c r="G5" s="655"/>
      <c r="H5" s="655"/>
      <c r="I5" s="666"/>
      <c r="J5" s="663"/>
      <c r="K5" s="663"/>
      <c r="L5" s="663"/>
      <c r="M5" s="682"/>
      <c r="N5" s="33">
        <v>1</v>
      </c>
      <c r="O5" s="34">
        <v>2</v>
      </c>
      <c r="P5" s="33">
        <v>3</v>
      </c>
      <c r="Q5" s="32">
        <v>4</v>
      </c>
    </row>
    <row r="6" spans="1:17" s="10" customFormat="1" ht="18.75" customHeight="1" thickBot="1">
      <c r="A6" s="671"/>
      <c r="B6" s="696"/>
      <c r="C6" s="673"/>
      <c r="D6" s="657"/>
      <c r="E6" s="657"/>
      <c r="F6" s="701"/>
      <c r="G6" s="655"/>
      <c r="H6" s="655"/>
      <c r="I6" s="666"/>
      <c r="J6" s="663"/>
      <c r="K6" s="663"/>
      <c r="L6" s="663"/>
      <c r="M6" s="683"/>
      <c r="N6" s="668" t="s">
        <v>45</v>
      </c>
      <c r="O6" s="694"/>
      <c r="P6" s="694"/>
      <c r="Q6" s="669"/>
    </row>
    <row r="7" spans="1:17" s="10" customFormat="1" ht="60" customHeight="1" thickBot="1">
      <c r="A7" s="672"/>
      <c r="B7" s="697"/>
      <c r="C7" s="674"/>
      <c r="D7" s="658"/>
      <c r="E7" s="658"/>
      <c r="F7" s="702"/>
      <c r="G7" s="656"/>
      <c r="H7" s="656"/>
      <c r="I7" s="667"/>
      <c r="J7" s="664"/>
      <c r="K7" s="664"/>
      <c r="L7" s="664"/>
      <c r="M7" s="684"/>
      <c r="N7" s="33">
        <v>15</v>
      </c>
      <c r="O7" s="34">
        <v>18</v>
      </c>
      <c r="P7" s="35">
        <v>15</v>
      </c>
      <c r="Q7" s="32">
        <v>22</v>
      </c>
    </row>
    <row r="8" spans="1:22" s="10" customFormat="1" ht="16.5" thickBot="1">
      <c r="A8" s="33">
        <v>1</v>
      </c>
      <c r="B8" s="36">
        <v>2</v>
      </c>
      <c r="C8" s="33">
        <v>3</v>
      </c>
      <c r="D8" s="37">
        <v>4</v>
      </c>
      <c r="E8" s="37">
        <v>5</v>
      </c>
      <c r="F8" s="38">
        <v>6</v>
      </c>
      <c r="G8" s="33">
        <v>7</v>
      </c>
      <c r="H8" s="36">
        <v>8</v>
      </c>
      <c r="I8" s="39">
        <v>9</v>
      </c>
      <c r="J8" s="37">
        <v>10</v>
      </c>
      <c r="K8" s="37">
        <v>11</v>
      </c>
      <c r="L8" s="37">
        <v>12</v>
      </c>
      <c r="M8" s="38">
        <v>13</v>
      </c>
      <c r="N8" s="33">
        <v>14</v>
      </c>
      <c r="O8" s="37">
        <v>15</v>
      </c>
      <c r="P8" s="33">
        <v>16</v>
      </c>
      <c r="Q8" s="32">
        <v>17</v>
      </c>
      <c r="R8" s="11"/>
      <c r="S8" s="11"/>
      <c r="T8" s="11"/>
      <c r="U8" s="11"/>
      <c r="V8" s="11"/>
    </row>
    <row r="9" spans="1:17" s="10" customFormat="1" ht="16.5" thickBot="1">
      <c r="A9" s="676" t="s">
        <v>244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8"/>
    </row>
    <row r="10" spans="1:17" s="10" customFormat="1" ht="16.5" thickBot="1">
      <c r="A10" s="631" t="s">
        <v>171</v>
      </c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3"/>
    </row>
    <row r="11" spans="1:17" s="10" customFormat="1" ht="31.5">
      <c r="A11" s="125" t="s">
        <v>55</v>
      </c>
      <c r="B11" s="126" t="s">
        <v>58</v>
      </c>
      <c r="C11" s="127"/>
      <c r="D11" s="128"/>
      <c r="E11" s="128"/>
      <c r="F11" s="129"/>
      <c r="G11" s="40">
        <f>G12+G13+G14</f>
        <v>8</v>
      </c>
      <c r="H11" s="41">
        <f>H12+H13+H14</f>
        <v>240</v>
      </c>
      <c r="I11" s="42">
        <f>I12+I13+I14</f>
        <v>96</v>
      </c>
      <c r="J11" s="43"/>
      <c r="K11" s="43"/>
      <c r="L11" s="43">
        <f>L12+L13+L14</f>
        <v>96</v>
      </c>
      <c r="M11" s="44">
        <f>M12+M13+M14</f>
        <v>144</v>
      </c>
      <c r="N11" s="130"/>
      <c r="O11" s="131"/>
      <c r="P11" s="42"/>
      <c r="Q11" s="131"/>
    </row>
    <row r="12" spans="1:17" s="10" customFormat="1" ht="31.5">
      <c r="A12" s="132" t="s">
        <v>85</v>
      </c>
      <c r="B12" s="126" t="s">
        <v>58</v>
      </c>
      <c r="C12" s="133"/>
      <c r="D12" s="134">
        <v>1</v>
      </c>
      <c r="E12" s="134"/>
      <c r="F12" s="135"/>
      <c r="G12" s="136">
        <v>2</v>
      </c>
      <c r="H12" s="137">
        <f>G12*30</f>
        <v>60</v>
      </c>
      <c r="I12" s="138">
        <f>J12+K12+L12</f>
        <v>30</v>
      </c>
      <c r="J12" s="134"/>
      <c r="K12" s="134"/>
      <c r="L12" s="134">
        <v>30</v>
      </c>
      <c r="M12" s="139">
        <f>H12-I12</f>
        <v>30</v>
      </c>
      <c r="N12" s="133">
        <v>2</v>
      </c>
      <c r="O12" s="135"/>
      <c r="P12" s="138"/>
      <c r="Q12" s="135"/>
    </row>
    <row r="13" spans="1:17" s="10" customFormat="1" ht="31.5">
      <c r="A13" s="132" t="s">
        <v>86</v>
      </c>
      <c r="B13" s="126" t="s">
        <v>58</v>
      </c>
      <c r="C13" s="133">
        <v>2</v>
      </c>
      <c r="D13" s="134"/>
      <c r="E13" s="134"/>
      <c r="F13" s="135"/>
      <c r="G13" s="136">
        <v>3</v>
      </c>
      <c r="H13" s="137">
        <f>G13*30</f>
        <v>90</v>
      </c>
      <c r="I13" s="138">
        <f>J13+K13+L13</f>
        <v>36</v>
      </c>
      <c r="J13" s="134"/>
      <c r="K13" s="134"/>
      <c r="L13" s="134">
        <v>36</v>
      </c>
      <c r="M13" s="139">
        <f>H13-I13</f>
        <v>54</v>
      </c>
      <c r="N13" s="133"/>
      <c r="O13" s="135">
        <v>2</v>
      </c>
      <c r="P13" s="138"/>
      <c r="Q13" s="135"/>
    </row>
    <row r="14" spans="1:17" s="10" customFormat="1" ht="31.5">
      <c r="A14" s="132" t="s">
        <v>87</v>
      </c>
      <c r="B14" s="126" t="s">
        <v>58</v>
      </c>
      <c r="C14" s="133">
        <v>3</v>
      </c>
      <c r="D14" s="134"/>
      <c r="E14" s="134"/>
      <c r="F14" s="135"/>
      <c r="G14" s="136">
        <v>3</v>
      </c>
      <c r="H14" s="137">
        <f>G14*30</f>
        <v>90</v>
      </c>
      <c r="I14" s="138">
        <f>J14+K14+L14</f>
        <v>30</v>
      </c>
      <c r="J14" s="134"/>
      <c r="K14" s="134"/>
      <c r="L14" s="134">
        <v>30</v>
      </c>
      <c r="M14" s="139">
        <f>H14-I14</f>
        <v>60</v>
      </c>
      <c r="N14" s="133"/>
      <c r="O14" s="135"/>
      <c r="P14" s="138">
        <v>2</v>
      </c>
      <c r="Q14" s="135"/>
    </row>
    <row r="15" spans="1:22" s="12" customFormat="1" ht="15.75">
      <c r="A15" s="140" t="s">
        <v>56</v>
      </c>
      <c r="B15" s="141" t="s">
        <v>69</v>
      </c>
      <c r="C15" s="142"/>
      <c r="D15" s="143">
        <v>2</v>
      </c>
      <c r="E15" s="144"/>
      <c r="F15" s="145"/>
      <c r="G15" s="146">
        <v>3</v>
      </c>
      <c r="H15" s="147">
        <f>G15*30</f>
        <v>90</v>
      </c>
      <c r="I15" s="148">
        <f>J15+K15+L15</f>
        <v>36</v>
      </c>
      <c r="J15" s="149">
        <v>18</v>
      </c>
      <c r="K15" s="150"/>
      <c r="L15" s="149">
        <v>18</v>
      </c>
      <c r="M15" s="151">
        <f>H15-I15</f>
        <v>54</v>
      </c>
      <c r="N15" s="152"/>
      <c r="O15" s="153">
        <v>2</v>
      </c>
      <c r="P15" s="142"/>
      <c r="Q15" s="154"/>
      <c r="V15" s="21"/>
    </row>
    <row r="16" spans="1:17" s="12" customFormat="1" ht="16.5" thickBot="1">
      <c r="A16" s="155" t="s">
        <v>57</v>
      </c>
      <c r="B16" s="156" t="s">
        <v>73</v>
      </c>
      <c r="C16" s="157">
        <v>1</v>
      </c>
      <c r="D16" s="158"/>
      <c r="E16" s="158"/>
      <c r="F16" s="159"/>
      <c r="G16" s="146">
        <v>3</v>
      </c>
      <c r="H16" s="147">
        <f>G16*30</f>
        <v>90</v>
      </c>
      <c r="I16" s="160">
        <f>J16+K16+L16</f>
        <v>30</v>
      </c>
      <c r="J16" s="161">
        <v>20</v>
      </c>
      <c r="K16" s="162"/>
      <c r="L16" s="161">
        <v>10</v>
      </c>
      <c r="M16" s="163">
        <f>H16-I16</f>
        <v>60</v>
      </c>
      <c r="N16" s="164">
        <v>2</v>
      </c>
      <c r="O16" s="165"/>
      <c r="P16" s="157"/>
      <c r="Q16" s="166"/>
    </row>
    <row r="17" spans="1:22" s="10" customFormat="1" ht="18" customHeight="1" thickBot="1">
      <c r="A17" s="648" t="s">
        <v>53</v>
      </c>
      <c r="B17" s="649"/>
      <c r="C17" s="649"/>
      <c r="D17" s="649"/>
      <c r="E17" s="649"/>
      <c r="F17" s="650"/>
      <c r="G17" s="167">
        <f>G11+G15+G16</f>
        <v>14</v>
      </c>
      <c r="H17" s="29">
        <f>H11+H15+H16</f>
        <v>420</v>
      </c>
      <c r="I17" s="168">
        <f>I11+I15+I16</f>
        <v>162</v>
      </c>
      <c r="J17" s="169">
        <f>J11+J15+J16</f>
        <v>38</v>
      </c>
      <c r="K17" s="170"/>
      <c r="L17" s="169">
        <f>L11+L15+L16</f>
        <v>124</v>
      </c>
      <c r="M17" s="26">
        <f>M11+M15+M16</f>
        <v>258</v>
      </c>
      <c r="N17" s="171">
        <f>SUM(N11:N16)</f>
        <v>4</v>
      </c>
      <c r="O17" s="26">
        <f>SUM(O11:O16)</f>
        <v>4</v>
      </c>
      <c r="P17" s="25">
        <f>SUM(P11:P16)</f>
        <v>2</v>
      </c>
      <c r="Q17" s="172"/>
      <c r="R17" s="18"/>
      <c r="S17" s="18"/>
      <c r="T17" s="18"/>
      <c r="U17" s="18"/>
      <c r="V17" s="18"/>
    </row>
    <row r="18" spans="1:22" s="10" customFormat="1" ht="16.5" thickBot="1">
      <c r="A18" s="623" t="s">
        <v>234</v>
      </c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5"/>
      <c r="R18" s="18"/>
      <c r="S18" s="18"/>
      <c r="T18" s="18"/>
      <c r="U18" s="18"/>
      <c r="V18" s="18"/>
    </row>
    <row r="19" spans="1:22" s="10" customFormat="1" ht="31.5">
      <c r="A19" s="173" t="s">
        <v>106</v>
      </c>
      <c r="B19" s="174" t="s">
        <v>166</v>
      </c>
      <c r="C19" s="175">
        <v>2</v>
      </c>
      <c r="D19" s="176"/>
      <c r="E19" s="176"/>
      <c r="F19" s="177"/>
      <c r="G19" s="178">
        <v>4</v>
      </c>
      <c r="H19" s="179">
        <f>G19*30</f>
        <v>120</v>
      </c>
      <c r="I19" s="180">
        <f>J19+K19+L19</f>
        <v>54</v>
      </c>
      <c r="J19" s="176">
        <v>18</v>
      </c>
      <c r="K19" s="176">
        <v>18</v>
      </c>
      <c r="L19" s="176">
        <v>18</v>
      </c>
      <c r="M19" s="177">
        <f>H19-I19</f>
        <v>66</v>
      </c>
      <c r="N19" s="180"/>
      <c r="O19" s="181">
        <v>3</v>
      </c>
      <c r="P19" s="180"/>
      <c r="Q19" s="177"/>
      <c r="R19" s="18"/>
      <c r="S19" s="18"/>
      <c r="T19" s="18"/>
      <c r="U19" s="18"/>
      <c r="V19" s="18"/>
    </row>
    <row r="20" spans="1:22" s="10" customFormat="1" ht="32.25" thickBot="1">
      <c r="A20" s="182" t="s">
        <v>165</v>
      </c>
      <c r="B20" s="30" t="s">
        <v>109</v>
      </c>
      <c r="C20" s="183"/>
      <c r="D20" s="184">
        <v>2</v>
      </c>
      <c r="E20" s="185"/>
      <c r="F20" s="186"/>
      <c r="G20" s="187">
        <v>3</v>
      </c>
      <c r="H20" s="188">
        <f>G20*30</f>
        <v>90</v>
      </c>
      <c r="I20" s="189">
        <f>J20+K20+L20</f>
        <v>36</v>
      </c>
      <c r="J20" s="190">
        <v>18</v>
      </c>
      <c r="K20" s="190"/>
      <c r="L20" s="190">
        <v>18</v>
      </c>
      <c r="M20" s="191">
        <f>H20-I20</f>
        <v>54</v>
      </c>
      <c r="N20" s="192"/>
      <c r="O20" s="193">
        <v>2</v>
      </c>
      <c r="P20" s="194"/>
      <c r="Q20" s="186"/>
      <c r="R20" s="18"/>
      <c r="S20" s="18"/>
      <c r="T20" s="18"/>
      <c r="U20" s="18"/>
      <c r="V20" s="18"/>
    </row>
    <row r="21" spans="1:22" s="10" customFormat="1" ht="16.5" thickBot="1">
      <c r="A21" s="623" t="s">
        <v>107</v>
      </c>
      <c r="B21" s="624"/>
      <c r="C21" s="624"/>
      <c r="D21" s="624"/>
      <c r="E21" s="624"/>
      <c r="F21" s="625"/>
      <c r="G21" s="195">
        <f aca="true" t="shared" si="0" ref="G21:M21">G19+G20</f>
        <v>7</v>
      </c>
      <c r="H21" s="24">
        <f t="shared" si="0"/>
        <v>210</v>
      </c>
      <c r="I21" s="25">
        <f t="shared" si="0"/>
        <v>90</v>
      </c>
      <c r="J21" s="169">
        <f t="shared" si="0"/>
        <v>36</v>
      </c>
      <c r="K21" s="169">
        <f t="shared" si="0"/>
        <v>18</v>
      </c>
      <c r="L21" s="169">
        <f t="shared" si="0"/>
        <v>36</v>
      </c>
      <c r="M21" s="169">
        <f t="shared" si="0"/>
        <v>120</v>
      </c>
      <c r="N21" s="196"/>
      <c r="O21" s="197">
        <f>SUM(O19:O20)</f>
        <v>5</v>
      </c>
      <c r="P21" s="198"/>
      <c r="Q21" s="197"/>
      <c r="R21" s="18"/>
      <c r="S21" s="18"/>
      <c r="T21" s="18"/>
      <c r="U21" s="18"/>
      <c r="V21" s="18"/>
    </row>
    <row r="22" spans="1:17" ht="16.5" thickBot="1">
      <c r="A22" s="623" t="s">
        <v>235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5"/>
    </row>
    <row r="23" spans="1:17" ht="31.5">
      <c r="A23" s="173" t="s">
        <v>128</v>
      </c>
      <c r="B23" s="199" t="s">
        <v>246</v>
      </c>
      <c r="C23" s="200"/>
      <c r="D23" s="201">
        <v>1</v>
      </c>
      <c r="E23" s="202"/>
      <c r="F23" s="203"/>
      <c r="G23" s="204">
        <v>3</v>
      </c>
      <c r="H23" s="205">
        <f>G23*30</f>
        <v>90</v>
      </c>
      <c r="I23" s="206">
        <f>J23+K23+L23</f>
        <v>45</v>
      </c>
      <c r="J23" s="207">
        <v>30</v>
      </c>
      <c r="K23" s="207"/>
      <c r="L23" s="207">
        <v>15</v>
      </c>
      <c r="M23" s="208">
        <f>H23-I23</f>
        <v>45</v>
      </c>
      <c r="N23" s="209">
        <v>3</v>
      </c>
      <c r="O23" s="210"/>
      <c r="P23" s="209"/>
      <c r="Q23" s="203"/>
    </row>
    <row r="24" spans="1:17" ht="15.75">
      <c r="A24" s="211" t="s">
        <v>129</v>
      </c>
      <c r="B24" s="212" t="s">
        <v>74</v>
      </c>
      <c r="C24" s="213"/>
      <c r="D24" s="214"/>
      <c r="E24" s="214"/>
      <c r="F24" s="215"/>
      <c r="G24" s="216">
        <f>G25+G26</f>
        <v>14</v>
      </c>
      <c r="H24" s="217">
        <f>H25+H26</f>
        <v>420</v>
      </c>
      <c r="I24" s="218">
        <f>I25+I26</f>
        <v>150</v>
      </c>
      <c r="J24" s="219"/>
      <c r="K24" s="219"/>
      <c r="L24" s="219">
        <f>L25+L26</f>
        <v>150</v>
      </c>
      <c r="M24" s="220">
        <f>M25+M26</f>
        <v>270</v>
      </c>
      <c r="N24" s="221"/>
      <c r="O24" s="222"/>
      <c r="P24" s="221"/>
      <c r="Q24" s="223"/>
    </row>
    <row r="25" spans="1:20" ht="15.75">
      <c r="A25" s="211" t="s">
        <v>130</v>
      </c>
      <c r="B25" s="212" t="s">
        <v>74</v>
      </c>
      <c r="C25" s="213"/>
      <c r="D25" s="224">
        <v>2</v>
      </c>
      <c r="E25" s="214"/>
      <c r="F25" s="215"/>
      <c r="G25" s="225">
        <v>9</v>
      </c>
      <c r="H25" s="226">
        <f>G25*30</f>
        <v>270</v>
      </c>
      <c r="I25" s="227">
        <f>J25+K25+L25</f>
        <v>90</v>
      </c>
      <c r="J25" s="219"/>
      <c r="K25" s="219"/>
      <c r="L25" s="228">
        <v>90</v>
      </c>
      <c r="M25" s="229">
        <f>H25-I25</f>
        <v>180</v>
      </c>
      <c r="N25" s="221"/>
      <c r="O25" s="230">
        <v>5</v>
      </c>
      <c r="P25" s="221"/>
      <c r="Q25" s="223"/>
      <c r="T25" s="27"/>
    </row>
    <row r="26" spans="1:17" ht="15.75">
      <c r="A26" s="231" t="s">
        <v>102</v>
      </c>
      <c r="B26" s="212" t="s">
        <v>74</v>
      </c>
      <c r="C26" s="213"/>
      <c r="D26" s="224">
        <v>3</v>
      </c>
      <c r="E26" s="214"/>
      <c r="F26" s="215"/>
      <c r="G26" s="225">
        <v>5</v>
      </c>
      <c r="H26" s="226">
        <f>G26*30</f>
        <v>150</v>
      </c>
      <c r="I26" s="227">
        <f>J26+K26+L26</f>
        <v>60</v>
      </c>
      <c r="J26" s="219"/>
      <c r="K26" s="219"/>
      <c r="L26" s="228">
        <v>60</v>
      </c>
      <c r="M26" s="229">
        <f>H26-I26</f>
        <v>90</v>
      </c>
      <c r="N26" s="221"/>
      <c r="O26" s="222"/>
      <c r="P26" s="232">
        <v>4</v>
      </c>
      <c r="Q26" s="233"/>
    </row>
    <row r="27" spans="1:17" ht="15.75">
      <c r="A27" s="231" t="s">
        <v>131</v>
      </c>
      <c r="B27" s="234" t="s">
        <v>167</v>
      </c>
      <c r="C27" s="235"/>
      <c r="D27" s="236">
        <v>3</v>
      </c>
      <c r="E27" s="237"/>
      <c r="F27" s="238"/>
      <c r="G27" s="239">
        <v>3</v>
      </c>
      <c r="H27" s="217">
        <f>G27*30</f>
        <v>90</v>
      </c>
      <c r="I27" s="218">
        <f>J27+K27+L27</f>
        <v>30</v>
      </c>
      <c r="J27" s="240">
        <v>15</v>
      </c>
      <c r="K27" s="240"/>
      <c r="L27" s="240">
        <v>15</v>
      </c>
      <c r="M27" s="220">
        <f>H27-I27</f>
        <v>60</v>
      </c>
      <c r="N27" s="241"/>
      <c r="O27" s="242"/>
      <c r="P27" s="243">
        <v>2</v>
      </c>
      <c r="Q27" s="233"/>
    </row>
    <row r="28" spans="1:17" ht="31.5">
      <c r="A28" s="231" t="s">
        <v>103</v>
      </c>
      <c r="B28" s="244" t="s">
        <v>75</v>
      </c>
      <c r="C28" s="245"/>
      <c r="D28" s="246">
        <v>3</v>
      </c>
      <c r="E28" s="246"/>
      <c r="F28" s="247"/>
      <c r="G28" s="248">
        <v>3</v>
      </c>
      <c r="H28" s="249">
        <f>G28*30</f>
        <v>90</v>
      </c>
      <c r="I28" s="250">
        <f>J28+K28+L28</f>
        <v>30</v>
      </c>
      <c r="J28" s="251">
        <v>15</v>
      </c>
      <c r="K28" s="251"/>
      <c r="L28" s="251">
        <v>15</v>
      </c>
      <c r="M28" s="252">
        <f>H28-I28</f>
        <v>60</v>
      </c>
      <c r="N28" s="253"/>
      <c r="O28" s="254"/>
      <c r="P28" s="255">
        <v>2</v>
      </c>
      <c r="Q28" s="256"/>
    </row>
    <row r="29" spans="1:17" ht="32.25" thickBot="1">
      <c r="A29" s="182" t="s">
        <v>168</v>
      </c>
      <c r="B29" s="257" t="s">
        <v>78</v>
      </c>
      <c r="C29" s="183"/>
      <c r="D29" s="184">
        <v>3</v>
      </c>
      <c r="E29" s="185"/>
      <c r="F29" s="186"/>
      <c r="G29" s="258">
        <v>4</v>
      </c>
      <c r="H29" s="259">
        <f>G29*30</f>
        <v>120</v>
      </c>
      <c r="I29" s="260">
        <f>J29+K29+L29</f>
        <v>45</v>
      </c>
      <c r="J29" s="261">
        <v>15</v>
      </c>
      <c r="K29" s="260">
        <v>30</v>
      </c>
      <c r="L29" s="261"/>
      <c r="M29" s="262">
        <f>H29-I29</f>
        <v>75</v>
      </c>
      <c r="N29" s="263"/>
      <c r="O29" s="264"/>
      <c r="P29" s="265">
        <v>3</v>
      </c>
      <c r="Q29" s="186"/>
    </row>
    <row r="30" spans="1:17" ht="16.5" thickBot="1">
      <c r="A30" s="623" t="s">
        <v>112</v>
      </c>
      <c r="B30" s="624"/>
      <c r="C30" s="624"/>
      <c r="D30" s="624"/>
      <c r="E30" s="624"/>
      <c r="F30" s="625"/>
      <c r="G30" s="266">
        <f>G23+G24+G27+G28+G29</f>
        <v>27</v>
      </c>
      <c r="H30" s="29">
        <f aca="true" t="shared" si="1" ref="H30:M30">H23+H24+H27+H28+H29</f>
        <v>810</v>
      </c>
      <c r="I30" s="25">
        <f t="shared" si="1"/>
        <v>300</v>
      </c>
      <c r="J30" s="169">
        <f t="shared" si="1"/>
        <v>75</v>
      </c>
      <c r="K30" s="169">
        <f t="shared" si="1"/>
        <v>30</v>
      </c>
      <c r="L30" s="169">
        <f t="shared" si="1"/>
        <v>195</v>
      </c>
      <c r="M30" s="26">
        <f t="shared" si="1"/>
        <v>510</v>
      </c>
      <c r="N30" s="196">
        <f>SUM(N23:N29)</f>
        <v>3</v>
      </c>
      <c r="O30" s="197">
        <f>SUM(O23:O29)</f>
        <v>5</v>
      </c>
      <c r="P30" s="196">
        <f>SUM(P23:P29)</f>
        <v>11</v>
      </c>
      <c r="Q30" s="197"/>
    </row>
    <row r="31" spans="1:17" s="10" customFormat="1" ht="16.5" thickBot="1">
      <c r="A31" s="651" t="s">
        <v>96</v>
      </c>
      <c r="B31" s="652"/>
      <c r="C31" s="652"/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3"/>
    </row>
    <row r="32" spans="1:17" s="10" customFormat="1" ht="15.75">
      <c r="A32" s="267" t="s">
        <v>97</v>
      </c>
      <c r="B32" s="268" t="s">
        <v>76</v>
      </c>
      <c r="C32" s="5"/>
      <c r="D32" s="6">
        <v>1</v>
      </c>
      <c r="E32" s="6"/>
      <c r="F32" s="269"/>
      <c r="G32" s="270">
        <v>3</v>
      </c>
      <c r="H32" s="271">
        <f>G32*30</f>
        <v>90</v>
      </c>
      <c r="I32" s="180"/>
      <c r="J32" s="176"/>
      <c r="K32" s="176"/>
      <c r="L32" s="176"/>
      <c r="M32" s="177"/>
      <c r="N32" s="272"/>
      <c r="O32" s="273"/>
      <c r="P32" s="274"/>
      <c r="Q32" s="275"/>
    </row>
    <row r="33" spans="1:17" s="10" customFormat="1" ht="16.5" thickBot="1">
      <c r="A33" s="276" t="s">
        <v>98</v>
      </c>
      <c r="B33" s="277" t="s">
        <v>59</v>
      </c>
      <c r="C33" s="245"/>
      <c r="D33" s="246">
        <v>4</v>
      </c>
      <c r="E33" s="246"/>
      <c r="F33" s="278"/>
      <c r="G33" s="279">
        <v>7.5</v>
      </c>
      <c r="H33" s="280">
        <f>G33*30</f>
        <v>225</v>
      </c>
      <c r="I33" s="281"/>
      <c r="J33" s="237"/>
      <c r="K33" s="237"/>
      <c r="L33" s="237"/>
      <c r="M33" s="282"/>
      <c r="N33" s="283"/>
      <c r="O33" s="284"/>
      <c r="P33" s="285"/>
      <c r="Q33" s="286"/>
    </row>
    <row r="34" spans="1:17" ht="16.5" thickBot="1">
      <c r="A34" s="643" t="s">
        <v>99</v>
      </c>
      <c r="B34" s="644"/>
      <c r="C34" s="644"/>
      <c r="D34" s="644"/>
      <c r="E34" s="644"/>
      <c r="F34" s="645"/>
      <c r="G34" s="287">
        <f>G32+G33</f>
        <v>10.5</v>
      </c>
      <c r="H34" s="288">
        <f>H32+H33</f>
        <v>315</v>
      </c>
      <c r="I34" s="289"/>
      <c r="J34" s="290"/>
      <c r="K34" s="291"/>
      <c r="L34" s="290"/>
      <c r="M34" s="292"/>
      <c r="N34" s="289"/>
      <c r="O34" s="293"/>
      <c r="P34" s="289"/>
      <c r="Q34" s="294"/>
    </row>
    <row r="35" spans="1:19" s="10" customFormat="1" ht="17.25" customHeight="1" thickBot="1">
      <c r="A35" s="643" t="s">
        <v>159</v>
      </c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5"/>
      <c r="S35" s="28"/>
    </row>
    <row r="36" spans="1:17" s="10" customFormat="1" ht="16.5" thickBot="1">
      <c r="A36" s="295" t="s">
        <v>100</v>
      </c>
      <c r="B36" s="296" t="s">
        <v>84</v>
      </c>
      <c r="C36" s="297" t="s">
        <v>216</v>
      </c>
      <c r="D36" s="298"/>
      <c r="E36" s="298"/>
      <c r="F36" s="299"/>
      <c r="G36" s="300">
        <v>25.5</v>
      </c>
      <c r="H36" s="301">
        <f>G36*30</f>
        <v>765</v>
      </c>
      <c r="I36" s="302"/>
      <c r="J36" s="303"/>
      <c r="K36" s="303"/>
      <c r="L36" s="303"/>
      <c r="M36" s="304"/>
      <c r="N36" s="305"/>
      <c r="O36" s="306"/>
      <c r="P36" s="307"/>
      <c r="Q36" s="308"/>
    </row>
    <row r="37" spans="1:17" ht="15.75" customHeight="1" thickBot="1">
      <c r="A37" s="640" t="s">
        <v>101</v>
      </c>
      <c r="B37" s="641"/>
      <c r="C37" s="641"/>
      <c r="D37" s="641"/>
      <c r="E37" s="641"/>
      <c r="F37" s="642"/>
      <c r="G37" s="309">
        <f>G36</f>
        <v>25.5</v>
      </c>
      <c r="H37" s="310">
        <f>H36</f>
        <v>765</v>
      </c>
      <c r="I37" s="311"/>
      <c r="J37" s="290"/>
      <c r="K37" s="312"/>
      <c r="L37" s="290"/>
      <c r="M37" s="313"/>
      <c r="N37" s="311"/>
      <c r="O37" s="314"/>
      <c r="P37" s="311"/>
      <c r="Q37" s="315"/>
    </row>
    <row r="38" spans="1:17" ht="16.5" thickBot="1">
      <c r="A38" s="646" t="s">
        <v>111</v>
      </c>
      <c r="B38" s="647"/>
      <c r="C38" s="647"/>
      <c r="D38" s="647"/>
      <c r="E38" s="647"/>
      <c r="F38" s="620"/>
      <c r="G38" s="167">
        <f>G17+G21+G30+G34+G37</f>
        <v>84</v>
      </c>
      <c r="H38" s="317">
        <f aca="true" t="shared" si="2" ref="H38:P38">H17+H21+H30+H34+H37</f>
        <v>2520</v>
      </c>
      <c r="I38" s="25">
        <f t="shared" si="2"/>
        <v>552</v>
      </c>
      <c r="J38" s="169">
        <f t="shared" si="2"/>
        <v>149</v>
      </c>
      <c r="K38" s="169">
        <f t="shared" si="2"/>
        <v>48</v>
      </c>
      <c r="L38" s="169">
        <f t="shared" si="2"/>
        <v>355</v>
      </c>
      <c r="M38" s="26">
        <f t="shared" si="2"/>
        <v>888</v>
      </c>
      <c r="N38" s="25">
        <f t="shared" si="2"/>
        <v>7</v>
      </c>
      <c r="O38" s="26">
        <f t="shared" si="2"/>
        <v>14</v>
      </c>
      <c r="P38" s="25">
        <f t="shared" si="2"/>
        <v>13</v>
      </c>
      <c r="Q38" s="26"/>
    </row>
    <row r="39" spans="1:17" ht="16.5" thickBot="1">
      <c r="A39" s="637" t="s">
        <v>245</v>
      </c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9"/>
    </row>
    <row r="40" spans="1:17" ht="16.5" thickBot="1">
      <c r="A40" s="637" t="s">
        <v>127</v>
      </c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9"/>
    </row>
    <row r="41" spans="1:17" ht="15.75">
      <c r="A41" s="318"/>
      <c r="B41" s="319" t="s">
        <v>226</v>
      </c>
      <c r="C41" s="320"/>
      <c r="D41" s="321">
        <v>2</v>
      </c>
      <c r="E41" s="322"/>
      <c r="F41" s="323"/>
      <c r="G41" s="324">
        <v>3</v>
      </c>
      <c r="H41" s="325">
        <f>G41*30</f>
        <v>90</v>
      </c>
      <c r="I41" s="320">
        <v>36</v>
      </c>
      <c r="J41" s="322"/>
      <c r="K41" s="322"/>
      <c r="L41" s="322"/>
      <c r="M41" s="323">
        <f>H41-I41</f>
        <v>54</v>
      </c>
      <c r="N41" s="326"/>
      <c r="O41" s="327">
        <v>2</v>
      </c>
      <c r="P41" s="328"/>
      <c r="Q41" s="329"/>
    </row>
    <row r="42" spans="1:17" ht="15.75">
      <c r="A42" s="330" t="s">
        <v>104</v>
      </c>
      <c r="B42" s="331" t="s">
        <v>170</v>
      </c>
      <c r="C42" s="332"/>
      <c r="D42" s="333">
        <v>2</v>
      </c>
      <c r="E42" s="333"/>
      <c r="F42" s="334"/>
      <c r="G42" s="335">
        <v>3</v>
      </c>
      <c r="H42" s="336">
        <f>G42*30</f>
        <v>90</v>
      </c>
      <c r="I42" s="337">
        <f>J42+K42+L42</f>
        <v>36</v>
      </c>
      <c r="J42" s="333">
        <v>18</v>
      </c>
      <c r="K42" s="333"/>
      <c r="L42" s="333">
        <v>18</v>
      </c>
      <c r="M42" s="338">
        <f>H42-I42</f>
        <v>54</v>
      </c>
      <c r="N42" s="332"/>
      <c r="O42" s="334">
        <v>2</v>
      </c>
      <c r="P42" s="337"/>
      <c r="Q42" s="339"/>
    </row>
    <row r="43" spans="1:17" ht="31.5">
      <c r="A43" s="330" t="s">
        <v>105</v>
      </c>
      <c r="B43" s="340" t="s">
        <v>115</v>
      </c>
      <c r="C43" s="332"/>
      <c r="D43" s="333">
        <v>2</v>
      </c>
      <c r="E43" s="333"/>
      <c r="F43" s="334"/>
      <c r="G43" s="335">
        <v>3</v>
      </c>
      <c r="H43" s="336">
        <f>G43*30</f>
        <v>90</v>
      </c>
      <c r="I43" s="337">
        <f>J43+K43+L43</f>
        <v>36</v>
      </c>
      <c r="J43" s="333">
        <v>18</v>
      </c>
      <c r="K43" s="333"/>
      <c r="L43" s="333">
        <v>18</v>
      </c>
      <c r="M43" s="338">
        <f>H43-I43</f>
        <v>54</v>
      </c>
      <c r="N43" s="332"/>
      <c r="O43" s="334">
        <v>2</v>
      </c>
      <c r="P43" s="337"/>
      <c r="Q43" s="339"/>
    </row>
    <row r="44" spans="1:17" ht="16.5" thickBot="1">
      <c r="A44" s="341" t="s">
        <v>161</v>
      </c>
      <c r="B44" s="342" t="s">
        <v>203</v>
      </c>
      <c r="C44" s="343"/>
      <c r="D44" s="344">
        <v>2</v>
      </c>
      <c r="E44" s="345"/>
      <c r="F44" s="346"/>
      <c r="G44" s="347">
        <v>3</v>
      </c>
      <c r="H44" s="348">
        <f>G44*30</f>
        <v>90</v>
      </c>
      <c r="I44" s="349"/>
      <c r="J44" s="350"/>
      <c r="K44" s="350"/>
      <c r="L44" s="350"/>
      <c r="M44" s="351"/>
      <c r="N44" s="352"/>
      <c r="O44" s="353">
        <v>2</v>
      </c>
      <c r="P44" s="354"/>
      <c r="Q44" s="355"/>
    </row>
    <row r="45" spans="1:17" ht="16.5" thickBot="1">
      <c r="A45" s="634" t="s">
        <v>108</v>
      </c>
      <c r="B45" s="635"/>
      <c r="C45" s="635"/>
      <c r="D45" s="635"/>
      <c r="E45" s="635"/>
      <c r="F45" s="636"/>
      <c r="G45" s="356">
        <f>G41</f>
        <v>3</v>
      </c>
      <c r="H45" s="357">
        <f>H41</f>
        <v>90</v>
      </c>
      <c r="I45" s="358">
        <f>I41</f>
        <v>36</v>
      </c>
      <c r="J45" s="359"/>
      <c r="K45" s="359"/>
      <c r="L45" s="359"/>
      <c r="M45" s="359">
        <f>M41</f>
        <v>54</v>
      </c>
      <c r="N45" s="360"/>
      <c r="O45" s="361">
        <f>O41</f>
        <v>2</v>
      </c>
      <c r="P45" s="358"/>
      <c r="Q45" s="361"/>
    </row>
    <row r="46" spans="1:17" ht="16.5" thickBot="1">
      <c r="A46" s="631" t="s">
        <v>236</v>
      </c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3"/>
    </row>
    <row r="47" spans="1:17" ht="15.75">
      <c r="A47" s="362"/>
      <c r="B47" s="363" t="s">
        <v>204</v>
      </c>
      <c r="C47" s="364" t="s">
        <v>186</v>
      </c>
      <c r="D47" s="365"/>
      <c r="E47" s="365"/>
      <c r="F47" s="366" t="s">
        <v>194</v>
      </c>
      <c r="G47" s="40">
        <v>24</v>
      </c>
      <c r="H47" s="41">
        <f>G47*30</f>
        <v>720</v>
      </c>
      <c r="I47" s="42">
        <v>267</v>
      </c>
      <c r="J47" s="43"/>
      <c r="K47" s="43"/>
      <c r="L47" s="43"/>
      <c r="M47" s="44">
        <f>H47-I47</f>
        <v>453</v>
      </c>
      <c r="N47" s="127">
        <v>13</v>
      </c>
      <c r="O47" s="129">
        <v>4</v>
      </c>
      <c r="P47" s="42"/>
      <c r="Q47" s="131"/>
    </row>
    <row r="48" spans="1:17" ht="15.75">
      <c r="A48" s="367" t="s">
        <v>116</v>
      </c>
      <c r="B48" s="368" t="s">
        <v>189</v>
      </c>
      <c r="C48" s="369"/>
      <c r="D48" s="370"/>
      <c r="E48" s="370"/>
      <c r="F48" s="371"/>
      <c r="G48" s="372">
        <f aca="true" t="shared" si="3" ref="G48:M48">G49+G50</f>
        <v>7.5</v>
      </c>
      <c r="H48" s="373">
        <f t="shared" si="3"/>
        <v>225</v>
      </c>
      <c r="I48" s="369">
        <f t="shared" si="3"/>
        <v>75</v>
      </c>
      <c r="J48" s="370">
        <f t="shared" si="3"/>
        <v>30</v>
      </c>
      <c r="K48" s="370">
        <f t="shared" si="3"/>
        <v>30</v>
      </c>
      <c r="L48" s="370">
        <f t="shared" si="3"/>
        <v>15</v>
      </c>
      <c r="M48" s="370">
        <f t="shared" si="3"/>
        <v>150</v>
      </c>
      <c r="N48" s="374"/>
      <c r="O48" s="375"/>
      <c r="P48" s="376"/>
      <c r="Q48" s="377"/>
    </row>
    <row r="49" spans="1:17" ht="15.75">
      <c r="A49" s="367" t="s">
        <v>132</v>
      </c>
      <c r="B49" s="368" t="s">
        <v>189</v>
      </c>
      <c r="C49" s="369">
        <v>1</v>
      </c>
      <c r="D49" s="370"/>
      <c r="E49" s="370"/>
      <c r="F49" s="371"/>
      <c r="G49" s="372">
        <v>6</v>
      </c>
      <c r="H49" s="373">
        <f aca="true" t="shared" si="4" ref="H49:H67">G49*30</f>
        <v>180</v>
      </c>
      <c r="I49" s="369">
        <f>J49+K49+L49</f>
        <v>60</v>
      </c>
      <c r="J49" s="370">
        <v>30</v>
      </c>
      <c r="K49" s="370">
        <v>30</v>
      </c>
      <c r="L49" s="370"/>
      <c r="M49" s="371">
        <f>H49-I49</f>
        <v>120</v>
      </c>
      <c r="N49" s="374">
        <v>4</v>
      </c>
      <c r="O49" s="375"/>
      <c r="P49" s="376"/>
      <c r="Q49" s="377"/>
    </row>
    <row r="50" spans="1:17" ht="31.5">
      <c r="A50" s="367" t="s">
        <v>133</v>
      </c>
      <c r="B50" s="368" t="s">
        <v>205</v>
      </c>
      <c r="C50" s="369"/>
      <c r="D50" s="370"/>
      <c r="E50" s="370"/>
      <c r="F50" s="371">
        <v>1</v>
      </c>
      <c r="G50" s="372">
        <v>1.5</v>
      </c>
      <c r="H50" s="373">
        <f t="shared" si="4"/>
        <v>45</v>
      </c>
      <c r="I50" s="369">
        <f>J50+K50+L50</f>
        <v>15</v>
      </c>
      <c r="J50" s="370"/>
      <c r="K50" s="370"/>
      <c r="L50" s="370">
        <v>15</v>
      </c>
      <c r="M50" s="371">
        <f>H50-I50</f>
        <v>30</v>
      </c>
      <c r="N50" s="374">
        <v>1</v>
      </c>
      <c r="O50" s="375"/>
      <c r="P50" s="376"/>
      <c r="Q50" s="377"/>
    </row>
    <row r="51" spans="1:17" ht="31.5">
      <c r="A51" s="367" t="s">
        <v>117</v>
      </c>
      <c r="B51" s="368" t="s">
        <v>188</v>
      </c>
      <c r="C51" s="369"/>
      <c r="D51" s="370"/>
      <c r="E51" s="370"/>
      <c r="F51" s="371"/>
      <c r="G51" s="372">
        <f aca="true" t="shared" si="5" ref="G51:M51">G52+G53</f>
        <v>7.5</v>
      </c>
      <c r="H51" s="373">
        <f t="shared" si="5"/>
        <v>225</v>
      </c>
      <c r="I51" s="369">
        <f t="shared" si="5"/>
        <v>75</v>
      </c>
      <c r="J51" s="370">
        <f t="shared" si="5"/>
        <v>30</v>
      </c>
      <c r="K51" s="370">
        <f t="shared" si="5"/>
        <v>30</v>
      </c>
      <c r="L51" s="370">
        <f t="shared" si="5"/>
        <v>15</v>
      </c>
      <c r="M51" s="370">
        <f t="shared" si="5"/>
        <v>150</v>
      </c>
      <c r="N51" s="374"/>
      <c r="O51" s="375"/>
      <c r="P51" s="376"/>
      <c r="Q51" s="377"/>
    </row>
    <row r="52" spans="1:17" ht="31.5">
      <c r="A52" s="367" t="s">
        <v>134</v>
      </c>
      <c r="B52" s="368" t="s">
        <v>188</v>
      </c>
      <c r="C52" s="369">
        <v>1</v>
      </c>
      <c r="D52" s="370"/>
      <c r="E52" s="370"/>
      <c r="F52" s="371"/>
      <c r="G52" s="372">
        <v>6</v>
      </c>
      <c r="H52" s="373">
        <f t="shared" si="4"/>
        <v>180</v>
      </c>
      <c r="I52" s="369">
        <f aca="true" t="shared" si="6" ref="I52:I63">J52+K52+L52</f>
        <v>60</v>
      </c>
      <c r="J52" s="370">
        <v>30</v>
      </c>
      <c r="K52" s="370">
        <v>30</v>
      </c>
      <c r="L52" s="370"/>
      <c r="M52" s="371">
        <f aca="true" t="shared" si="7" ref="M52:M63">H52-I52</f>
        <v>120</v>
      </c>
      <c r="N52" s="374">
        <v>4</v>
      </c>
      <c r="O52" s="375"/>
      <c r="P52" s="376"/>
      <c r="Q52" s="377"/>
    </row>
    <row r="53" spans="1:17" ht="31.5">
      <c r="A53" s="367" t="s">
        <v>135</v>
      </c>
      <c r="B53" s="368" t="s">
        <v>206</v>
      </c>
      <c r="C53" s="369"/>
      <c r="D53" s="370"/>
      <c r="E53" s="370"/>
      <c r="F53" s="371">
        <v>1</v>
      </c>
      <c r="G53" s="372">
        <v>1.5</v>
      </c>
      <c r="H53" s="373">
        <f t="shared" si="4"/>
        <v>45</v>
      </c>
      <c r="I53" s="369">
        <f t="shared" si="6"/>
        <v>15</v>
      </c>
      <c r="J53" s="370"/>
      <c r="K53" s="370"/>
      <c r="L53" s="370">
        <v>15</v>
      </c>
      <c r="M53" s="371">
        <f t="shared" si="7"/>
        <v>30</v>
      </c>
      <c r="N53" s="374">
        <v>1</v>
      </c>
      <c r="O53" s="375"/>
      <c r="P53" s="376"/>
      <c r="Q53" s="377"/>
    </row>
    <row r="54" spans="1:17" ht="31.5">
      <c r="A54" s="367" t="s">
        <v>121</v>
      </c>
      <c r="B54" s="368" t="s">
        <v>190</v>
      </c>
      <c r="C54" s="369"/>
      <c r="D54" s="370"/>
      <c r="E54" s="370"/>
      <c r="F54" s="371"/>
      <c r="G54" s="372">
        <f aca="true" t="shared" si="8" ref="G54:M54">G55+G56</f>
        <v>7.5</v>
      </c>
      <c r="H54" s="373">
        <f t="shared" si="8"/>
        <v>225</v>
      </c>
      <c r="I54" s="369">
        <f t="shared" si="8"/>
        <v>75</v>
      </c>
      <c r="J54" s="370">
        <f t="shared" si="8"/>
        <v>30</v>
      </c>
      <c r="K54" s="370">
        <f t="shared" si="8"/>
        <v>30</v>
      </c>
      <c r="L54" s="370">
        <f t="shared" si="8"/>
        <v>15</v>
      </c>
      <c r="M54" s="370">
        <f t="shared" si="8"/>
        <v>150</v>
      </c>
      <c r="N54" s="374"/>
      <c r="O54" s="375"/>
      <c r="P54" s="376"/>
      <c r="Q54" s="377"/>
    </row>
    <row r="55" spans="1:17" ht="31.5">
      <c r="A55" s="367" t="s">
        <v>175</v>
      </c>
      <c r="B55" s="368" t="s">
        <v>190</v>
      </c>
      <c r="C55" s="369">
        <v>1</v>
      </c>
      <c r="D55" s="370"/>
      <c r="E55" s="370"/>
      <c r="F55" s="371"/>
      <c r="G55" s="372">
        <v>6</v>
      </c>
      <c r="H55" s="373">
        <f>G55*30</f>
        <v>180</v>
      </c>
      <c r="I55" s="369">
        <f>J55+K55+L55</f>
        <v>60</v>
      </c>
      <c r="J55" s="370">
        <v>30</v>
      </c>
      <c r="K55" s="370">
        <v>30</v>
      </c>
      <c r="L55" s="370"/>
      <c r="M55" s="371">
        <f>H55-I55</f>
        <v>120</v>
      </c>
      <c r="N55" s="374">
        <v>4</v>
      </c>
      <c r="O55" s="375"/>
      <c r="P55" s="376"/>
      <c r="Q55" s="377"/>
    </row>
    <row r="56" spans="1:17" ht="31.5">
      <c r="A56" s="367" t="s">
        <v>176</v>
      </c>
      <c r="B56" s="368" t="s">
        <v>207</v>
      </c>
      <c r="C56" s="369"/>
      <c r="D56" s="370"/>
      <c r="E56" s="370"/>
      <c r="F56" s="371">
        <v>1</v>
      </c>
      <c r="G56" s="372">
        <v>1.5</v>
      </c>
      <c r="H56" s="373">
        <f>G56*30</f>
        <v>45</v>
      </c>
      <c r="I56" s="369">
        <f>J56+K56+L56</f>
        <v>15</v>
      </c>
      <c r="J56" s="370"/>
      <c r="K56" s="370"/>
      <c r="L56" s="370">
        <v>15</v>
      </c>
      <c r="M56" s="371">
        <f>H56-I56</f>
        <v>30</v>
      </c>
      <c r="N56" s="374">
        <v>1</v>
      </c>
      <c r="O56" s="375"/>
      <c r="P56" s="376"/>
      <c r="Q56" s="377"/>
    </row>
    <row r="57" spans="1:17" ht="34.5" customHeight="1">
      <c r="A57" s="367" t="s">
        <v>122</v>
      </c>
      <c r="B57" s="378" t="s">
        <v>193</v>
      </c>
      <c r="C57" s="369"/>
      <c r="D57" s="370"/>
      <c r="E57" s="370"/>
      <c r="F57" s="371"/>
      <c r="G57" s="372">
        <f aca="true" t="shared" si="9" ref="G57:M57">G58+G59</f>
        <v>6.5</v>
      </c>
      <c r="H57" s="373">
        <f t="shared" si="9"/>
        <v>195</v>
      </c>
      <c r="I57" s="138">
        <f t="shared" si="9"/>
        <v>78</v>
      </c>
      <c r="J57" s="370">
        <f t="shared" si="9"/>
        <v>30</v>
      </c>
      <c r="K57" s="370">
        <f t="shared" si="9"/>
        <v>0</v>
      </c>
      <c r="L57" s="370">
        <f t="shared" si="9"/>
        <v>48</v>
      </c>
      <c r="M57" s="370">
        <f t="shared" si="9"/>
        <v>117</v>
      </c>
      <c r="N57" s="374"/>
      <c r="O57" s="375"/>
      <c r="P57" s="376"/>
      <c r="Q57" s="377"/>
    </row>
    <row r="58" spans="1:17" ht="31.5">
      <c r="A58" s="367" t="s">
        <v>191</v>
      </c>
      <c r="B58" s="378" t="s">
        <v>193</v>
      </c>
      <c r="C58" s="369">
        <v>1</v>
      </c>
      <c r="D58" s="370"/>
      <c r="E58" s="370"/>
      <c r="F58" s="371"/>
      <c r="G58" s="372">
        <v>5</v>
      </c>
      <c r="H58" s="373">
        <f>G58*30</f>
        <v>150</v>
      </c>
      <c r="I58" s="138">
        <f>J58+K58+L58</f>
        <v>60</v>
      </c>
      <c r="J58" s="370">
        <v>30</v>
      </c>
      <c r="K58" s="370"/>
      <c r="L58" s="370">
        <v>30</v>
      </c>
      <c r="M58" s="139">
        <f>H58-I58</f>
        <v>90</v>
      </c>
      <c r="N58" s="374">
        <v>4</v>
      </c>
      <c r="O58" s="375"/>
      <c r="P58" s="376"/>
      <c r="Q58" s="377"/>
    </row>
    <row r="59" spans="1:17" ht="31.5">
      <c r="A59" s="367" t="s">
        <v>192</v>
      </c>
      <c r="B59" s="378" t="s">
        <v>208</v>
      </c>
      <c r="C59" s="369"/>
      <c r="D59" s="370"/>
      <c r="E59" s="370"/>
      <c r="F59" s="371">
        <v>2</v>
      </c>
      <c r="G59" s="372">
        <v>1.5</v>
      </c>
      <c r="H59" s="373">
        <f>G59*30</f>
        <v>45</v>
      </c>
      <c r="I59" s="138">
        <f>J59+K59+L59</f>
        <v>18</v>
      </c>
      <c r="J59" s="370"/>
      <c r="K59" s="370"/>
      <c r="L59" s="370">
        <v>18</v>
      </c>
      <c r="M59" s="139">
        <f>H59-I59</f>
        <v>27</v>
      </c>
      <c r="N59" s="374"/>
      <c r="O59" s="375">
        <v>1</v>
      </c>
      <c r="P59" s="376"/>
      <c r="Q59" s="377"/>
    </row>
    <row r="60" spans="1:17" ht="15.75">
      <c r="A60" s="367" t="s">
        <v>125</v>
      </c>
      <c r="B60" s="368" t="s">
        <v>70</v>
      </c>
      <c r="C60" s="369">
        <v>2</v>
      </c>
      <c r="D60" s="370"/>
      <c r="E60" s="370"/>
      <c r="F60" s="371"/>
      <c r="G60" s="379">
        <v>5</v>
      </c>
      <c r="H60" s="380">
        <f t="shared" si="4"/>
        <v>150</v>
      </c>
      <c r="I60" s="381">
        <f t="shared" si="6"/>
        <v>54</v>
      </c>
      <c r="J60" s="382">
        <v>36</v>
      </c>
      <c r="K60" s="382">
        <v>18</v>
      </c>
      <c r="L60" s="382"/>
      <c r="M60" s="375">
        <f t="shared" si="7"/>
        <v>96</v>
      </c>
      <c r="N60" s="383"/>
      <c r="O60" s="384">
        <v>3</v>
      </c>
      <c r="P60" s="376"/>
      <c r="Q60" s="377"/>
    </row>
    <row r="61" spans="1:17" ht="31.5">
      <c r="A61" s="385" t="s">
        <v>126</v>
      </c>
      <c r="B61" s="386" t="s">
        <v>88</v>
      </c>
      <c r="C61" s="138">
        <v>1</v>
      </c>
      <c r="D61" s="134"/>
      <c r="E61" s="134"/>
      <c r="F61" s="139"/>
      <c r="G61" s="136">
        <v>5</v>
      </c>
      <c r="H61" s="380">
        <f>G61*30</f>
        <v>150</v>
      </c>
      <c r="I61" s="381">
        <f t="shared" si="6"/>
        <v>60</v>
      </c>
      <c r="J61" s="134">
        <v>45</v>
      </c>
      <c r="K61" s="134">
        <v>15</v>
      </c>
      <c r="L61" s="134"/>
      <c r="M61" s="387">
        <f t="shared" si="7"/>
        <v>90</v>
      </c>
      <c r="N61" s="133">
        <v>4</v>
      </c>
      <c r="O61" s="135"/>
      <c r="P61" s="388"/>
      <c r="Q61" s="389"/>
    </row>
    <row r="62" spans="1:17" ht="15.75">
      <c r="A62" s="385" t="s">
        <v>136</v>
      </c>
      <c r="B62" s="386" t="s">
        <v>179</v>
      </c>
      <c r="C62" s="138">
        <v>1</v>
      </c>
      <c r="D62" s="134"/>
      <c r="E62" s="134"/>
      <c r="F62" s="139"/>
      <c r="G62" s="136">
        <v>5</v>
      </c>
      <c r="H62" s="380">
        <f>G62*30</f>
        <v>150</v>
      </c>
      <c r="I62" s="381">
        <f t="shared" si="6"/>
        <v>60</v>
      </c>
      <c r="J62" s="134">
        <v>30</v>
      </c>
      <c r="K62" s="134">
        <v>15</v>
      </c>
      <c r="L62" s="134">
        <v>15</v>
      </c>
      <c r="M62" s="387">
        <f t="shared" si="7"/>
        <v>90</v>
      </c>
      <c r="N62" s="133">
        <v>4</v>
      </c>
      <c r="O62" s="135"/>
      <c r="P62" s="388"/>
      <c r="Q62" s="389"/>
    </row>
    <row r="63" spans="1:17" ht="31.5">
      <c r="A63" s="385" t="s">
        <v>137</v>
      </c>
      <c r="B63" s="386" t="s">
        <v>71</v>
      </c>
      <c r="C63" s="138">
        <v>1</v>
      </c>
      <c r="D63" s="134"/>
      <c r="E63" s="134"/>
      <c r="F63" s="139"/>
      <c r="G63" s="136">
        <v>5</v>
      </c>
      <c r="H63" s="438">
        <f t="shared" si="4"/>
        <v>150</v>
      </c>
      <c r="I63" s="439">
        <f t="shared" si="6"/>
        <v>60</v>
      </c>
      <c r="J63" s="134">
        <v>45</v>
      </c>
      <c r="K63" s="134">
        <v>15</v>
      </c>
      <c r="L63" s="134"/>
      <c r="M63" s="440">
        <f t="shared" si="7"/>
        <v>90</v>
      </c>
      <c r="N63" s="133">
        <v>4</v>
      </c>
      <c r="O63" s="135"/>
      <c r="P63" s="388"/>
      <c r="Q63" s="389"/>
    </row>
    <row r="64" spans="1:17" ht="31.5">
      <c r="A64" s="385" t="s">
        <v>138</v>
      </c>
      <c r="B64" s="386" t="s">
        <v>185</v>
      </c>
      <c r="C64" s="138"/>
      <c r="D64" s="134"/>
      <c r="E64" s="134"/>
      <c r="F64" s="139"/>
      <c r="G64" s="136">
        <f aca="true" t="shared" si="10" ref="G64:M64">G65+G66+G67</f>
        <v>12.5</v>
      </c>
      <c r="H64" s="438">
        <f t="shared" si="10"/>
        <v>375</v>
      </c>
      <c r="I64" s="439">
        <f t="shared" si="10"/>
        <v>132</v>
      </c>
      <c r="J64" s="134">
        <f t="shared" si="10"/>
        <v>90</v>
      </c>
      <c r="K64" s="134">
        <f t="shared" si="10"/>
        <v>9</v>
      </c>
      <c r="L64" s="134">
        <f t="shared" si="10"/>
        <v>33</v>
      </c>
      <c r="M64" s="134">
        <f t="shared" si="10"/>
        <v>243</v>
      </c>
      <c r="N64" s="133"/>
      <c r="O64" s="135"/>
      <c r="P64" s="388"/>
      <c r="Q64" s="389"/>
    </row>
    <row r="65" spans="1:17" ht="31.5">
      <c r="A65" s="385" t="s">
        <v>144</v>
      </c>
      <c r="B65" s="386" t="s">
        <v>185</v>
      </c>
      <c r="C65" s="138">
        <v>1</v>
      </c>
      <c r="D65" s="134"/>
      <c r="E65" s="134"/>
      <c r="F65" s="139"/>
      <c r="G65" s="136">
        <v>6</v>
      </c>
      <c r="H65" s="380">
        <f t="shared" si="4"/>
        <v>180</v>
      </c>
      <c r="I65" s="381">
        <f>J65+K65+L65</f>
        <v>60</v>
      </c>
      <c r="J65" s="134">
        <v>45</v>
      </c>
      <c r="K65" s="134"/>
      <c r="L65" s="134">
        <v>15</v>
      </c>
      <c r="M65" s="139">
        <f>H65-I65</f>
        <v>120</v>
      </c>
      <c r="N65" s="133">
        <v>4</v>
      </c>
      <c r="O65" s="135"/>
      <c r="P65" s="388"/>
      <c r="Q65" s="389"/>
    </row>
    <row r="66" spans="1:17" ht="31.5">
      <c r="A66" s="385" t="s">
        <v>145</v>
      </c>
      <c r="B66" s="386" t="s">
        <v>185</v>
      </c>
      <c r="C66" s="138">
        <v>2</v>
      </c>
      <c r="D66" s="134"/>
      <c r="E66" s="134"/>
      <c r="F66" s="139"/>
      <c r="G66" s="136">
        <v>5</v>
      </c>
      <c r="H66" s="380">
        <f t="shared" si="4"/>
        <v>150</v>
      </c>
      <c r="I66" s="381">
        <f>J66+K66+L66</f>
        <v>54</v>
      </c>
      <c r="J66" s="134">
        <v>45</v>
      </c>
      <c r="K66" s="134">
        <v>9</v>
      </c>
      <c r="L66" s="134"/>
      <c r="M66" s="139">
        <f>H66-I66</f>
        <v>96</v>
      </c>
      <c r="N66" s="133"/>
      <c r="O66" s="135">
        <v>3</v>
      </c>
      <c r="P66" s="388"/>
      <c r="Q66" s="389"/>
    </row>
    <row r="67" spans="1:17" ht="31.5">
      <c r="A67" s="385" t="s">
        <v>180</v>
      </c>
      <c r="B67" s="386" t="s">
        <v>209</v>
      </c>
      <c r="C67" s="138"/>
      <c r="D67" s="134"/>
      <c r="E67" s="134"/>
      <c r="F67" s="139">
        <v>2</v>
      </c>
      <c r="G67" s="136">
        <v>1.5</v>
      </c>
      <c r="H67" s="380">
        <f t="shared" si="4"/>
        <v>45</v>
      </c>
      <c r="I67" s="381">
        <f>J67+K67+L67</f>
        <v>18</v>
      </c>
      <c r="J67" s="134"/>
      <c r="K67" s="134"/>
      <c r="L67" s="134">
        <v>18</v>
      </c>
      <c r="M67" s="139">
        <f>H67-I67</f>
        <v>27</v>
      </c>
      <c r="N67" s="133"/>
      <c r="O67" s="135">
        <v>1</v>
      </c>
      <c r="P67" s="388"/>
      <c r="Q67" s="389"/>
    </row>
    <row r="68" spans="1:17" ht="15.75">
      <c r="A68" s="385" t="s">
        <v>139</v>
      </c>
      <c r="B68" s="386" t="s">
        <v>119</v>
      </c>
      <c r="C68" s="138"/>
      <c r="D68" s="134"/>
      <c r="E68" s="134"/>
      <c r="F68" s="139"/>
      <c r="G68" s="136">
        <f aca="true" t="shared" si="11" ref="G68:M68">G69+G70</f>
        <v>6.5</v>
      </c>
      <c r="H68" s="380">
        <f t="shared" si="11"/>
        <v>195</v>
      </c>
      <c r="I68" s="138">
        <f t="shared" si="11"/>
        <v>78</v>
      </c>
      <c r="J68" s="134">
        <f t="shared" si="11"/>
        <v>30</v>
      </c>
      <c r="K68" s="134">
        <f t="shared" si="11"/>
        <v>15</v>
      </c>
      <c r="L68" s="134">
        <f t="shared" si="11"/>
        <v>33</v>
      </c>
      <c r="M68" s="139">
        <f t="shared" si="11"/>
        <v>117</v>
      </c>
      <c r="N68" s="133"/>
      <c r="O68" s="135"/>
      <c r="P68" s="388"/>
      <c r="Q68" s="389"/>
    </row>
    <row r="69" spans="1:17" ht="15.75">
      <c r="A69" s="385" t="s">
        <v>172</v>
      </c>
      <c r="B69" s="386" t="s">
        <v>119</v>
      </c>
      <c r="C69" s="138">
        <v>1</v>
      </c>
      <c r="D69" s="134"/>
      <c r="E69" s="134"/>
      <c r="F69" s="139"/>
      <c r="G69" s="136">
        <v>5</v>
      </c>
      <c r="H69" s="380">
        <f>G69*30</f>
        <v>150</v>
      </c>
      <c r="I69" s="138">
        <f>J69+K69+L69</f>
        <v>60</v>
      </c>
      <c r="J69" s="134">
        <v>30</v>
      </c>
      <c r="K69" s="134">
        <v>15</v>
      </c>
      <c r="L69" s="134">
        <v>15</v>
      </c>
      <c r="M69" s="139">
        <f>H69-I69</f>
        <v>90</v>
      </c>
      <c r="N69" s="133">
        <v>4</v>
      </c>
      <c r="O69" s="135"/>
      <c r="P69" s="388"/>
      <c r="Q69" s="389"/>
    </row>
    <row r="70" spans="1:17" ht="15.75">
      <c r="A70" s="385" t="s">
        <v>173</v>
      </c>
      <c r="B70" s="386" t="s">
        <v>210</v>
      </c>
      <c r="C70" s="138"/>
      <c r="D70" s="134"/>
      <c r="E70" s="134"/>
      <c r="F70" s="139">
        <v>2</v>
      </c>
      <c r="G70" s="136">
        <v>1.5</v>
      </c>
      <c r="H70" s="380">
        <f>G70*30</f>
        <v>45</v>
      </c>
      <c r="I70" s="138">
        <f>J70+K70+L70</f>
        <v>18</v>
      </c>
      <c r="J70" s="134"/>
      <c r="K70" s="134"/>
      <c r="L70" s="134">
        <v>18</v>
      </c>
      <c r="M70" s="139">
        <f>H70-I70</f>
        <v>27</v>
      </c>
      <c r="N70" s="133"/>
      <c r="O70" s="135">
        <v>1</v>
      </c>
      <c r="P70" s="388"/>
      <c r="Q70" s="389"/>
    </row>
    <row r="71" spans="1:17" ht="63">
      <c r="A71" s="385" t="s">
        <v>140</v>
      </c>
      <c r="B71" s="378" t="s">
        <v>118</v>
      </c>
      <c r="C71" s="138"/>
      <c r="D71" s="134"/>
      <c r="E71" s="134"/>
      <c r="F71" s="139"/>
      <c r="G71" s="136">
        <f aca="true" t="shared" si="12" ref="G71:M71">G72+G73</f>
        <v>6.5</v>
      </c>
      <c r="H71" s="137">
        <f t="shared" si="12"/>
        <v>195</v>
      </c>
      <c r="I71" s="138">
        <f t="shared" si="12"/>
        <v>78</v>
      </c>
      <c r="J71" s="134">
        <f t="shared" si="12"/>
        <v>30</v>
      </c>
      <c r="K71" s="134">
        <f t="shared" si="12"/>
        <v>0</v>
      </c>
      <c r="L71" s="134">
        <f t="shared" si="12"/>
        <v>48</v>
      </c>
      <c r="M71" s="134">
        <f t="shared" si="12"/>
        <v>117</v>
      </c>
      <c r="N71" s="133"/>
      <c r="O71" s="135"/>
      <c r="P71" s="388"/>
      <c r="Q71" s="389"/>
    </row>
    <row r="72" spans="1:17" ht="63">
      <c r="A72" s="385" t="s">
        <v>177</v>
      </c>
      <c r="B72" s="378" t="s">
        <v>118</v>
      </c>
      <c r="C72" s="138">
        <v>1</v>
      </c>
      <c r="D72" s="134"/>
      <c r="E72" s="134"/>
      <c r="F72" s="139"/>
      <c r="G72" s="136">
        <v>5</v>
      </c>
      <c r="H72" s="137">
        <f>G72*30</f>
        <v>150</v>
      </c>
      <c r="I72" s="138">
        <f>J72+K72+L72</f>
        <v>60</v>
      </c>
      <c r="J72" s="134">
        <v>30</v>
      </c>
      <c r="K72" s="134"/>
      <c r="L72" s="134">
        <v>30</v>
      </c>
      <c r="M72" s="139">
        <f>H72-I72</f>
        <v>90</v>
      </c>
      <c r="N72" s="133">
        <v>4</v>
      </c>
      <c r="O72" s="135"/>
      <c r="P72" s="388"/>
      <c r="Q72" s="389"/>
    </row>
    <row r="73" spans="1:17" ht="63">
      <c r="A73" s="385" t="s">
        <v>178</v>
      </c>
      <c r="B73" s="378" t="s">
        <v>211</v>
      </c>
      <c r="C73" s="138"/>
      <c r="D73" s="134"/>
      <c r="E73" s="134"/>
      <c r="F73" s="139">
        <v>2</v>
      </c>
      <c r="G73" s="136">
        <v>1.5</v>
      </c>
      <c r="H73" s="137">
        <f>G73*30</f>
        <v>45</v>
      </c>
      <c r="I73" s="138">
        <f>J73+K73+L73</f>
        <v>18</v>
      </c>
      <c r="J73" s="134"/>
      <c r="K73" s="134"/>
      <c r="L73" s="134">
        <v>18</v>
      </c>
      <c r="M73" s="139">
        <f>H73-I73</f>
        <v>27</v>
      </c>
      <c r="N73" s="133"/>
      <c r="O73" s="135">
        <v>1</v>
      </c>
      <c r="P73" s="388"/>
      <c r="Q73" s="389"/>
    </row>
    <row r="74" spans="1:17" ht="15.75">
      <c r="A74" s="367" t="s">
        <v>141</v>
      </c>
      <c r="B74" s="378" t="s">
        <v>123</v>
      </c>
      <c r="C74" s="369"/>
      <c r="D74" s="370"/>
      <c r="E74" s="370"/>
      <c r="F74" s="371"/>
      <c r="G74" s="372">
        <f aca="true" t="shared" si="13" ref="G74:M74">G75+G76</f>
        <v>6.5</v>
      </c>
      <c r="H74" s="137">
        <f t="shared" si="13"/>
        <v>195</v>
      </c>
      <c r="I74" s="138">
        <f t="shared" si="13"/>
        <v>75</v>
      </c>
      <c r="J74" s="370">
        <f t="shared" si="13"/>
        <v>30</v>
      </c>
      <c r="K74" s="370">
        <f t="shared" si="13"/>
        <v>15</v>
      </c>
      <c r="L74" s="370">
        <f t="shared" si="13"/>
        <v>30</v>
      </c>
      <c r="M74" s="370">
        <f t="shared" si="13"/>
        <v>120</v>
      </c>
      <c r="N74" s="374"/>
      <c r="O74" s="375"/>
      <c r="P74" s="376"/>
      <c r="Q74" s="377"/>
    </row>
    <row r="75" spans="1:17" ht="15.75">
      <c r="A75" s="367" t="s">
        <v>182</v>
      </c>
      <c r="B75" s="378" t="s">
        <v>123</v>
      </c>
      <c r="C75" s="369">
        <v>1</v>
      </c>
      <c r="D75" s="370"/>
      <c r="E75" s="370"/>
      <c r="F75" s="371"/>
      <c r="G75" s="372">
        <v>5</v>
      </c>
      <c r="H75" s="137">
        <f>G75*30</f>
        <v>150</v>
      </c>
      <c r="I75" s="138">
        <f>J75+K75+L75</f>
        <v>60</v>
      </c>
      <c r="J75" s="370">
        <v>30</v>
      </c>
      <c r="K75" s="370">
        <v>15</v>
      </c>
      <c r="L75" s="370">
        <v>15</v>
      </c>
      <c r="M75" s="139">
        <f>H75-I75</f>
        <v>90</v>
      </c>
      <c r="N75" s="374">
        <v>4</v>
      </c>
      <c r="O75" s="375"/>
      <c r="P75" s="376"/>
      <c r="Q75" s="377"/>
    </row>
    <row r="76" spans="1:17" ht="31.5">
      <c r="A76" s="367" t="s">
        <v>181</v>
      </c>
      <c r="B76" s="378" t="s">
        <v>212</v>
      </c>
      <c r="C76" s="369"/>
      <c r="D76" s="370"/>
      <c r="E76" s="370"/>
      <c r="F76" s="371">
        <v>1</v>
      </c>
      <c r="G76" s="372">
        <v>1.5</v>
      </c>
      <c r="H76" s="373">
        <f>G76*30</f>
        <v>45</v>
      </c>
      <c r="I76" s="138">
        <f>J76+K76+L76</f>
        <v>15</v>
      </c>
      <c r="J76" s="370"/>
      <c r="K76" s="370"/>
      <c r="L76" s="370">
        <v>15</v>
      </c>
      <c r="M76" s="139">
        <f>H76-I76</f>
        <v>30</v>
      </c>
      <c r="N76" s="374">
        <v>1</v>
      </c>
      <c r="O76" s="375"/>
      <c r="P76" s="376"/>
      <c r="Q76" s="377"/>
    </row>
    <row r="77" spans="1:17" ht="15.75">
      <c r="A77" s="367" t="s">
        <v>142</v>
      </c>
      <c r="B77" s="378" t="s">
        <v>222</v>
      </c>
      <c r="C77" s="369">
        <v>1</v>
      </c>
      <c r="D77" s="370"/>
      <c r="E77" s="370"/>
      <c r="F77" s="371"/>
      <c r="G77" s="372">
        <v>5</v>
      </c>
      <c r="H77" s="373">
        <f>G77*30</f>
        <v>150</v>
      </c>
      <c r="I77" s="138">
        <f>J77+K77+L77</f>
        <v>60</v>
      </c>
      <c r="J77" s="370">
        <v>45</v>
      </c>
      <c r="K77" s="370">
        <v>15</v>
      </c>
      <c r="L77" s="370"/>
      <c r="M77" s="139">
        <f>H77-I77</f>
        <v>90</v>
      </c>
      <c r="N77" s="374">
        <v>4</v>
      </c>
      <c r="O77" s="375"/>
      <c r="P77" s="376"/>
      <c r="Q77" s="377"/>
    </row>
    <row r="78" spans="1:17" ht="15.75">
      <c r="A78" s="367" t="s">
        <v>143</v>
      </c>
      <c r="B78" s="378" t="s">
        <v>225</v>
      </c>
      <c r="C78" s="369">
        <v>2</v>
      </c>
      <c r="D78" s="370"/>
      <c r="E78" s="370"/>
      <c r="F78" s="371"/>
      <c r="G78" s="372">
        <v>5</v>
      </c>
      <c r="H78" s="373">
        <f>G78*30</f>
        <v>150</v>
      </c>
      <c r="I78" s="138">
        <f>J78+K78+L78</f>
        <v>54</v>
      </c>
      <c r="J78" s="370">
        <v>36</v>
      </c>
      <c r="K78" s="370">
        <v>18</v>
      </c>
      <c r="L78" s="370"/>
      <c r="M78" s="139">
        <f>H78-I78</f>
        <v>96</v>
      </c>
      <c r="N78" s="374"/>
      <c r="O78" s="375">
        <v>3</v>
      </c>
      <c r="P78" s="376"/>
      <c r="Q78" s="377"/>
    </row>
    <row r="79" spans="1:17" ht="15.75">
      <c r="A79" s="385" t="s">
        <v>146</v>
      </c>
      <c r="B79" s="378" t="s">
        <v>120</v>
      </c>
      <c r="C79" s="138"/>
      <c r="D79" s="134"/>
      <c r="E79" s="134"/>
      <c r="F79" s="139"/>
      <c r="G79" s="136">
        <f aca="true" t="shared" si="14" ref="G79:M79">G80+G81</f>
        <v>7.5</v>
      </c>
      <c r="H79" s="137">
        <f t="shared" si="14"/>
        <v>225</v>
      </c>
      <c r="I79" s="138">
        <f t="shared" si="14"/>
        <v>75</v>
      </c>
      <c r="J79" s="134">
        <f t="shared" si="14"/>
        <v>30</v>
      </c>
      <c r="K79" s="134">
        <f t="shared" si="14"/>
        <v>15</v>
      </c>
      <c r="L79" s="134">
        <f t="shared" si="14"/>
        <v>30</v>
      </c>
      <c r="M79" s="134">
        <f t="shared" si="14"/>
        <v>150</v>
      </c>
      <c r="N79" s="133"/>
      <c r="O79" s="135"/>
      <c r="P79" s="388"/>
      <c r="Q79" s="389"/>
    </row>
    <row r="80" spans="1:17" ht="15.75">
      <c r="A80" s="367" t="s">
        <v>219</v>
      </c>
      <c r="B80" s="390" t="s">
        <v>120</v>
      </c>
      <c r="C80" s="369">
        <v>1</v>
      </c>
      <c r="D80" s="370"/>
      <c r="E80" s="370"/>
      <c r="F80" s="371"/>
      <c r="G80" s="372">
        <v>6</v>
      </c>
      <c r="H80" s="373">
        <f>G80*30</f>
        <v>180</v>
      </c>
      <c r="I80" s="138">
        <f>J80+K80+L80</f>
        <v>60</v>
      </c>
      <c r="J80" s="370">
        <v>30</v>
      </c>
      <c r="K80" s="370">
        <v>15</v>
      </c>
      <c r="L80" s="370">
        <v>15</v>
      </c>
      <c r="M80" s="139">
        <f>H80-I80</f>
        <v>120</v>
      </c>
      <c r="N80" s="374">
        <v>4</v>
      </c>
      <c r="O80" s="375"/>
      <c r="P80" s="376"/>
      <c r="Q80" s="377"/>
    </row>
    <row r="81" spans="1:17" ht="15.75">
      <c r="A81" s="367" t="s">
        <v>220</v>
      </c>
      <c r="B81" s="390" t="s">
        <v>213</v>
      </c>
      <c r="C81" s="369"/>
      <c r="D81" s="370"/>
      <c r="E81" s="370"/>
      <c r="F81" s="371">
        <v>1</v>
      </c>
      <c r="G81" s="372">
        <v>1.5</v>
      </c>
      <c r="H81" s="373">
        <f>G81*30</f>
        <v>45</v>
      </c>
      <c r="I81" s="138">
        <f>J81+K81+L81</f>
        <v>15</v>
      </c>
      <c r="J81" s="370"/>
      <c r="K81" s="370"/>
      <c r="L81" s="370">
        <v>15</v>
      </c>
      <c r="M81" s="139">
        <f>H81-I81</f>
        <v>30</v>
      </c>
      <c r="N81" s="374">
        <v>1</v>
      </c>
      <c r="O81" s="375"/>
      <c r="P81" s="376"/>
      <c r="Q81" s="377"/>
    </row>
    <row r="82" spans="1:17" ht="32.25" thickBot="1">
      <c r="A82" s="367" t="s">
        <v>221</v>
      </c>
      <c r="B82" s="390" t="s">
        <v>174</v>
      </c>
      <c r="C82" s="369">
        <v>2</v>
      </c>
      <c r="D82" s="370"/>
      <c r="E82" s="370"/>
      <c r="F82" s="371"/>
      <c r="G82" s="372">
        <v>5</v>
      </c>
      <c r="H82" s="373">
        <f>G82*30</f>
        <v>150</v>
      </c>
      <c r="I82" s="138">
        <f>J82+K82+L82</f>
        <v>54</v>
      </c>
      <c r="J82" s="370">
        <v>36</v>
      </c>
      <c r="K82" s="370"/>
      <c r="L82" s="370">
        <v>18</v>
      </c>
      <c r="M82" s="139">
        <f>H82-I82</f>
        <v>96</v>
      </c>
      <c r="N82" s="374"/>
      <c r="O82" s="375">
        <v>3</v>
      </c>
      <c r="P82" s="376"/>
      <c r="Q82" s="377"/>
    </row>
    <row r="83" spans="1:17" ht="16.5" thickBot="1">
      <c r="A83" s="623" t="s">
        <v>152</v>
      </c>
      <c r="B83" s="624"/>
      <c r="C83" s="624"/>
      <c r="D83" s="624"/>
      <c r="E83" s="624"/>
      <c r="F83" s="625"/>
      <c r="G83" s="22">
        <f>G47</f>
        <v>24</v>
      </c>
      <c r="H83" s="29">
        <f>H47</f>
        <v>720</v>
      </c>
      <c r="I83" s="25">
        <f>I47</f>
        <v>267</v>
      </c>
      <c r="J83" s="169"/>
      <c r="K83" s="169"/>
      <c r="L83" s="169"/>
      <c r="M83" s="26">
        <f>M47</f>
        <v>453</v>
      </c>
      <c r="N83" s="24">
        <f>N47</f>
        <v>13</v>
      </c>
      <c r="O83" s="26">
        <f>O47</f>
        <v>4</v>
      </c>
      <c r="P83" s="391"/>
      <c r="Q83" s="392"/>
    </row>
    <row r="84" spans="1:17" ht="16.5" thickBot="1">
      <c r="A84" s="623" t="s">
        <v>237</v>
      </c>
      <c r="B84" s="624"/>
      <c r="C84" s="624"/>
      <c r="D84" s="624"/>
      <c r="E84" s="624"/>
      <c r="F84" s="624"/>
      <c r="G84" s="624"/>
      <c r="H84" s="624"/>
      <c r="I84" s="624"/>
      <c r="J84" s="624"/>
      <c r="K84" s="624"/>
      <c r="L84" s="624"/>
      <c r="M84" s="624"/>
      <c r="N84" s="624"/>
      <c r="O84" s="624"/>
      <c r="P84" s="624"/>
      <c r="Q84" s="625"/>
    </row>
    <row r="85" spans="1:17" ht="15.75">
      <c r="A85" s="125"/>
      <c r="B85" s="363" t="s">
        <v>214</v>
      </c>
      <c r="C85" s="393">
        <v>3</v>
      </c>
      <c r="D85" s="128">
        <v>3</v>
      </c>
      <c r="E85" s="43"/>
      <c r="F85" s="44"/>
      <c r="G85" s="40">
        <v>9</v>
      </c>
      <c r="H85" s="41">
        <f aca="true" t="shared" si="15" ref="H85:H93">G85*30</f>
        <v>270</v>
      </c>
      <c r="I85" s="42">
        <v>105</v>
      </c>
      <c r="J85" s="43"/>
      <c r="K85" s="43"/>
      <c r="L85" s="43"/>
      <c r="M85" s="44">
        <f aca="true" t="shared" si="16" ref="M85:M93">H85-I85</f>
        <v>165</v>
      </c>
      <c r="N85" s="127"/>
      <c r="O85" s="129"/>
      <c r="P85" s="127">
        <v>7</v>
      </c>
      <c r="Q85" s="131"/>
    </row>
    <row r="86" spans="1:17" ht="15.75">
      <c r="A86" s="385" t="s">
        <v>147</v>
      </c>
      <c r="B86" s="394" t="s">
        <v>217</v>
      </c>
      <c r="C86" s="138"/>
      <c r="D86" s="134">
        <v>3</v>
      </c>
      <c r="E86" s="395"/>
      <c r="F86" s="396"/>
      <c r="G86" s="136">
        <v>4</v>
      </c>
      <c r="H86" s="137">
        <f>G86*30</f>
        <v>120</v>
      </c>
      <c r="I86" s="397">
        <f>J86+K86+L86</f>
        <v>45</v>
      </c>
      <c r="J86" s="134">
        <v>15</v>
      </c>
      <c r="K86" s="397">
        <v>30</v>
      </c>
      <c r="L86" s="134"/>
      <c r="M86" s="139">
        <f>H86-I86</f>
        <v>75</v>
      </c>
      <c r="N86" s="133"/>
      <c r="O86" s="135"/>
      <c r="P86" s="133">
        <v>3</v>
      </c>
      <c r="Q86" s="389"/>
    </row>
    <row r="87" spans="1:17" ht="15.75">
      <c r="A87" s="398" t="s">
        <v>148</v>
      </c>
      <c r="B87" s="378" t="s">
        <v>77</v>
      </c>
      <c r="C87" s="399">
        <v>3</v>
      </c>
      <c r="D87" s="214"/>
      <c r="E87" s="214"/>
      <c r="F87" s="400"/>
      <c r="G87" s="401">
        <v>5</v>
      </c>
      <c r="H87" s="226">
        <f t="shared" si="15"/>
        <v>150</v>
      </c>
      <c r="I87" s="402">
        <f aca="true" t="shared" si="17" ref="I87:I93">J87+K87+L87</f>
        <v>60</v>
      </c>
      <c r="J87" s="228">
        <v>30</v>
      </c>
      <c r="K87" s="403">
        <v>30</v>
      </c>
      <c r="L87" s="228"/>
      <c r="M87" s="135">
        <f t="shared" si="16"/>
        <v>90</v>
      </c>
      <c r="N87" s="232"/>
      <c r="O87" s="230"/>
      <c r="P87" s="232">
        <v>4</v>
      </c>
      <c r="Q87" s="222"/>
    </row>
    <row r="88" spans="1:17" ht="15.75">
      <c r="A88" s="404" t="s">
        <v>149</v>
      </c>
      <c r="B88" s="378" t="s">
        <v>113</v>
      </c>
      <c r="C88" s="399"/>
      <c r="D88" s="224">
        <v>3</v>
      </c>
      <c r="E88" s="214"/>
      <c r="F88" s="400"/>
      <c r="G88" s="401">
        <v>4</v>
      </c>
      <c r="H88" s="226">
        <f t="shared" si="15"/>
        <v>120</v>
      </c>
      <c r="I88" s="402">
        <f t="shared" si="17"/>
        <v>45</v>
      </c>
      <c r="J88" s="228">
        <v>30</v>
      </c>
      <c r="K88" s="403"/>
      <c r="L88" s="228">
        <v>15</v>
      </c>
      <c r="M88" s="403">
        <f t="shared" si="16"/>
        <v>75</v>
      </c>
      <c r="N88" s="232"/>
      <c r="O88" s="229"/>
      <c r="P88" s="402">
        <v>3</v>
      </c>
      <c r="Q88" s="222"/>
    </row>
    <row r="89" spans="1:17" ht="31.5">
      <c r="A89" s="405" t="s">
        <v>150</v>
      </c>
      <c r="B89" s="378" t="s">
        <v>169</v>
      </c>
      <c r="C89" s="399">
        <v>3</v>
      </c>
      <c r="D89" s="214"/>
      <c r="E89" s="214"/>
      <c r="F89" s="400"/>
      <c r="G89" s="401">
        <v>5</v>
      </c>
      <c r="H89" s="226">
        <f t="shared" si="15"/>
        <v>150</v>
      </c>
      <c r="I89" s="402">
        <f t="shared" si="17"/>
        <v>60</v>
      </c>
      <c r="J89" s="228">
        <v>45</v>
      </c>
      <c r="K89" s="403"/>
      <c r="L89" s="228">
        <v>15</v>
      </c>
      <c r="M89" s="403">
        <f t="shared" si="16"/>
        <v>90</v>
      </c>
      <c r="N89" s="232"/>
      <c r="O89" s="229"/>
      <c r="P89" s="402">
        <v>4</v>
      </c>
      <c r="Q89" s="222"/>
    </row>
    <row r="90" spans="1:17" ht="31.5">
      <c r="A90" s="405" t="s">
        <v>158</v>
      </c>
      <c r="B90" s="378" t="s">
        <v>183</v>
      </c>
      <c r="C90" s="399">
        <v>3</v>
      </c>
      <c r="D90" s="224"/>
      <c r="E90" s="214"/>
      <c r="F90" s="400"/>
      <c r="G90" s="401">
        <v>5</v>
      </c>
      <c r="H90" s="226">
        <f t="shared" si="15"/>
        <v>150</v>
      </c>
      <c r="I90" s="402">
        <f t="shared" si="17"/>
        <v>60</v>
      </c>
      <c r="J90" s="228">
        <v>45</v>
      </c>
      <c r="K90" s="403"/>
      <c r="L90" s="228">
        <v>15</v>
      </c>
      <c r="M90" s="403">
        <f t="shared" si="16"/>
        <v>90</v>
      </c>
      <c r="N90" s="232"/>
      <c r="O90" s="229"/>
      <c r="P90" s="402">
        <v>4</v>
      </c>
      <c r="Q90" s="222"/>
    </row>
    <row r="91" spans="1:17" ht="31.5">
      <c r="A91" s="405" t="s">
        <v>151</v>
      </c>
      <c r="B91" s="378" t="s">
        <v>114</v>
      </c>
      <c r="C91" s="399"/>
      <c r="D91" s="224">
        <v>3</v>
      </c>
      <c r="E91" s="214"/>
      <c r="F91" s="400"/>
      <c r="G91" s="401">
        <v>4</v>
      </c>
      <c r="H91" s="226">
        <f t="shared" si="15"/>
        <v>120</v>
      </c>
      <c r="I91" s="402">
        <f t="shared" si="17"/>
        <v>45</v>
      </c>
      <c r="J91" s="228">
        <v>30</v>
      </c>
      <c r="K91" s="403">
        <v>8</v>
      </c>
      <c r="L91" s="228">
        <v>7</v>
      </c>
      <c r="M91" s="403">
        <f t="shared" si="16"/>
        <v>75</v>
      </c>
      <c r="N91" s="232"/>
      <c r="O91" s="229"/>
      <c r="P91" s="402">
        <v>3</v>
      </c>
      <c r="Q91" s="222"/>
    </row>
    <row r="92" spans="1:17" ht="31.5">
      <c r="A92" s="406" t="s">
        <v>156</v>
      </c>
      <c r="B92" s="407" t="s">
        <v>124</v>
      </c>
      <c r="C92" s="408">
        <v>3</v>
      </c>
      <c r="D92" s="236"/>
      <c r="E92" s="237"/>
      <c r="F92" s="282"/>
      <c r="G92" s="414">
        <v>5</v>
      </c>
      <c r="H92" s="415">
        <f t="shared" si="15"/>
        <v>150</v>
      </c>
      <c r="I92" s="413">
        <f t="shared" si="17"/>
        <v>60</v>
      </c>
      <c r="J92" s="410">
        <v>45</v>
      </c>
      <c r="K92" s="411"/>
      <c r="L92" s="410">
        <v>15</v>
      </c>
      <c r="M92" s="411">
        <f t="shared" si="16"/>
        <v>90</v>
      </c>
      <c r="N92" s="243"/>
      <c r="O92" s="412"/>
      <c r="P92" s="243">
        <v>4</v>
      </c>
      <c r="Q92" s="242"/>
    </row>
    <row r="93" spans="1:17" ht="32.25" thickBot="1">
      <c r="A93" s="406" t="s">
        <v>157</v>
      </c>
      <c r="B93" s="407" t="s">
        <v>184</v>
      </c>
      <c r="C93" s="408"/>
      <c r="D93" s="236">
        <v>3</v>
      </c>
      <c r="E93" s="237"/>
      <c r="F93" s="238"/>
      <c r="G93" s="409">
        <v>4</v>
      </c>
      <c r="H93" s="415">
        <f t="shared" si="15"/>
        <v>120</v>
      </c>
      <c r="I93" s="416">
        <f t="shared" si="17"/>
        <v>45</v>
      </c>
      <c r="J93" s="410">
        <v>30</v>
      </c>
      <c r="K93" s="410"/>
      <c r="L93" s="410">
        <v>15</v>
      </c>
      <c r="M93" s="411">
        <f t="shared" si="16"/>
        <v>75</v>
      </c>
      <c r="N93" s="243"/>
      <c r="O93" s="417"/>
      <c r="P93" s="416">
        <v>3</v>
      </c>
      <c r="Q93" s="242"/>
    </row>
    <row r="94" spans="1:17" ht="16.5" thickBot="1">
      <c r="A94" s="623" t="s">
        <v>153</v>
      </c>
      <c r="B94" s="624"/>
      <c r="C94" s="624"/>
      <c r="D94" s="624"/>
      <c r="E94" s="624"/>
      <c r="F94" s="625"/>
      <c r="G94" s="195">
        <f>G85</f>
        <v>9</v>
      </c>
      <c r="H94" s="24">
        <f>H85</f>
        <v>270</v>
      </c>
      <c r="I94" s="25">
        <f>I85</f>
        <v>105</v>
      </c>
      <c r="J94" s="169"/>
      <c r="K94" s="169"/>
      <c r="L94" s="169"/>
      <c r="M94" s="26">
        <f>M85</f>
        <v>165</v>
      </c>
      <c r="N94" s="418"/>
      <c r="O94" s="26"/>
      <c r="P94" s="168">
        <f>P85</f>
        <v>7</v>
      </c>
      <c r="Q94" s="419"/>
    </row>
    <row r="95" spans="1:22" ht="16.5" thickBot="1">
      <c r="A95" s="628" t="s">
        <v>110</v>
      </c>
      <c r="B95" s="629"/>
      <c r="C95" s="629"/>
      <c r="D95" s="629"/>
      <c r="E95" s="629"/>
      <c r="F95" s="630"/>
      <c r="G95" s="420">
        <f>G45+G83+G94</f>
        <v>36</v>
      </c>
      <c r="H95" s="421">
        <f>H45+H83+H94</f>
        <v>1080</v>
      </c>
      <c r="I95" s="25">
        <f>I45+I83+I94</f>
        <v>408</v>
      </c>
      <c r="J95" s="169"/>
      <c r="K95" s="169"/>
      <c r="L95" s="169"/>
      <c r="M95" s="26">
        <f>M45+M83+M94</f>
        <v>672</v>
      </c>
      <c r="N95" s="25">
        <f>N45+N83+N94</f>
        <v>13</v>
      </c>
      <c r="O95" s="26">
        <f>O45+O83+O94</f>
        <v>6</v>
      </c>
      <c r="P95" s="25">
        <f>P45+P83+P94</f>
        <v>7</v>
      </c>
      <c r="Q95" s="422"/>
      <c r="R95" s="19"/>
      <c r="S95" s="19"/>
      <c r="T95" s="19"/>
      <c r="U95" s="19"/>
      <c r="V95" s="19"/>
    </row>
    <row r="96" spans="1:22" ht="16.5" thickBot="1">
      <c r="A96" s="628" t="s">
        <v>89</v>
      </c>
      <c r="B96" s="629"/>
      <c r="C96" s="629"/>
      <c r="D96" s="629"/>
      <c r="E96" s="629"/>
      <c r="F96" s="630"/>
      <c r="G96" s="356">
        <f>G38+G95</f>
        <v>120</v>
      </c>
      <c r="H96" s="423">
        <f>H38+H95</f>
        <v>3600</v>
      </c>
      <c r="I96" s="424">
        <f>I38+I95</f>
        <v>960</v>
      </c>
      <c r="J96" s="425"/>
      <c r="K96" s="425"/>
      <c r="L96" s="425"/>
      <c r="M96" s="426">
        <f>M38+M95</f>
        <v>1560</v>
      </c>
      <c r="N96" s="424">
        <f>N38+N95</f>
        <v>20</v>
      </c>
      <c r="O96" s="426">
        <f>O38+O95</f>
        <v>20</v>
      </c>
      <c r="P96" s="424">
        <f>P38+P95</f>
        <v>20</v>
      </c>
      <c r="Q96" s="426"/>
      <c r="R96" s="19"/>
      <c r="S96" s="19"/>
      <c r="T96" s="19"/>
      <c r="U96" s="19"/>
      <c r="V96" s="19"/>
    </row>
    <row r="97" spans="1:22" ht="16.5" thickBot="1">
      <c r="A97" s="627" t="s">
        <v>90</v>
      </c>
      <c r="B97" s="627"/>
      <c r="C97" s="627"/>
      <c r="D97" s="627"/>
      <c r="E97" s="627"/>
      <c r="F97" s="627"/>
      <c r="G97" s="627"/>
      <c r="H97" s="627"/>
      <c r="I97" s="627"/>
      <c r="J97" s="627"/>
      <c r="K97" s="627"/>
      <c r="L97" s="627"/>
      <c r="M97" s="627"/>
      <c r="N97" s="25">
        <f>N96</f>
        <v>20</v>
      </c>
      <c r="O97" s="26">
        <f>O96</f>
        <v>20</v>
      </c>
      <c r="P97" s="25">
        <f>P96</f>
        <v>20</v>
      </c>
      <c r="Q97" s="26"/>
      <c r="R97" s="19"/>
      <c r="S97" s="19"/>
      <c r="T97" s="19"/>
      <c r="U97" s="19"/>
      <c r="V97" s="19"/>
    </row>
    <row r="98" spans="1:22" s="10" customFormat="1" ht="16.5" thickBot="1">
      <c r="A98" s="614" t="s">
        <v>91</v>
      </c>
      <c r="B98" s="615"/>
      <c r="C98" s="615"/>
      <c r="D98" s="615"/>
      <c r="E98" s="615"/>
      <c r="F98" s="615"/>
      <c r="G98" s="615"/>
      <c r="H98" s="615"/>
      <c r="I98" s="615"/>
      <c r="J98" s="615"/>
      <c r="K98" s="615"/>
      <c r="L98" s="615"/>
      <c r="M98" s="616"/>
      <c r="N98" s="24">
        <v>4</v>
      </c>
      <c r="O98" s="26">
        <v>3</v>
      </c>
      <c r="P98" s="427">
        <v>2</v>
      </c>
      <c r="Q98" s="428"/>
      <c r="S98" s="20"/>
      <c r="T98" s="20"/>
      <c r="U98" s="20"/>
      <c r="V98" s="20"/>
    </row>
    <row r="99" spans="1:22" s="10" customFormat="1" ht="16.5" thickBot="1">
      <c r="A99" s="626" t="s">
        <v>92</v>
      </c>
      <c r="B99" s="626"/>
      <c r="C99" s="626"/>
      <c r="D99" s="626"/>
      <c r="E99" s="626"/>
      <c r="F99" s="626"/>
      <c r="G99" s="626"/>
      <c r="H99" s="626"/>
      <c r="I99" s="626"/>
      <c r="J99" s="626"/>
      <c r="K99" s="626"/>
      <c r="L99" s="626"/>
      <c r="M99" s="626"/>
      <c r="N99" s="24">
        <v>3</v>
      </c>
      <c r="O99" s="26">
        <v>4</v>
      </c>
      <c r="P99" s="429">
        <v>5</v>
      </c>
      <c r="Q99" s="430">
        <v>1</v>
      </c>
      <c r="R99" s="19"/>
      <c r="S99" s="19"/>
      <c r="T99" s="19"/>
      <c r="U99" s="19"/>
      <c r="V99" s="19"/>
    </row>
    <row r="100" spans="1:17" s="10" customFormat="1" ht="17.25" customHeight="1" thickBot="1">
      <c r="A100" s="626" t="s">
        <v>223</v>
      </c>
      <c r="B100" s="626"/>
      <c r="C100" s="626"/>
      <c r="D100" s="626"/>
      <c r="E100" s="626"/>
      <c r="F100" s="626"/>
      <c r="G100" s="626"/>
      <c r="H100" s="626"/>
      <c r="I100" s="626"/>
      <c r="J100" s="626"/>
      <c r="K100" s="626"/>
      <c r="L100" s="626"/>
      <c r="M100" s="626"/>
      <c r="N100" s="316"/>
      <c r="O100" s="430"/>
      <c r="P100" s="431"/>
      <c r="Q100" s="432"/>
    </row>
    <row r="101" spans="1:17" s="10" customFormat="1" ht="16.5" thickBot="1">
      <c r="A101" s="613" t="s">
        <v>41</v>
      </c>
      <c r="B101" s="613"/>
      <c r="C101" s="613"/>
      <c r="D101" s="613"/>
      <c r="E101" s="613"/>
      <c r="F101" s="613"/>
      <c r="G101" s="613"/>
      <c r="H101" s="613"/>
      <c r="I101" s="613"/>
      <c r="J101" s="613"/>
      <c r="K101" s="613"/>
      <c r="L101" s="613"/>
      <c r="M101" s="613"/>
      <c r="N101" s="433">
        <v>1</v>
      </c>
      <c r="O101" s="434">
        <v>1</v>
      </c>
      <c r="P101" s="427"/>
      <c r="Q101" s="435"/>
    </row>
    <row r="102" spans="1:17" s="10" customFormat="1" ht="16.5" thickBot="1">
      <c r="A102" s="614" t="s">
        <v>200</v>
      </c>
      <c r="B102" s="615"/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6"/>
      <c r="N102" s="617">
        <f>G12+G13+G15+G16+G19+G20+G23+G25+G32+G41+G47</f>
        <v>60</v>
      </c>
      <c r="O102" s="618"/>
      <c r="P102" s="619">
        <f>G14+G26+G27+G28+G29+G33+G36+G85</f>
        <v>60</v>
      </c>
      <c r="Q102" s="620"/>
    </row>
    <row r="103" spans="1:17" s="10" customFormat="1" ht="16.5" thickBot="1">
      <c r="A103" s="603" t="s">
        <v>199</v>
      </c>
      <c r="B103" s="604"/>
      <c r="C103" s="604"/>
      <c r="D103" s="604"/>
      <c r="E103" s="604"/>
      <c r="F103" s="604"/>
      <c r="G103" s="604"/>
      <c r="H103" s="604"/>
      <c r="I103" s="604"/>
      <c r="J103" s="604"/>
      <c r="K103" s="604"/>
      <c r="L103" s="604"/>
      <c r="M103" s="605"/>
      <c r="N103" s="436" t="s">
        <v>42</v>
      </c>
      <c r="O103" s="356">
        <f>G38/G96*100</f>
        <v>70</v>
      </c>
      <c r="P103" s="357" t="s">
        <v>93</v>
      </c>
      <c r="Q103" s="356">
        <f>G95/G96*100</f>
        <v>30</v>
      </c>
    </row>
    <row r="104" spans="1:17" s="10" customFormat="1" ht="30.75" customHeight="1" thickBot="1">
      <c r="A104" s="606"/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8"/>
      <c r="N104" s="598" t="s">
        <v>238</v>
      </c>
      <c r="O104" s="598"/>
      <c r="P104" s="598"/>
      <c r="Q104" s="437">
        <f>(G30+G94)/G96*100</f>
        <v>30</v>
      </c>
    </row>
    <row r="105" spans="1:17" s="10" customFormat="1" ht="16.5" thickBot="1">
      <c r="A105" s="609" t="s">
        <v>224</v>
      </c>
      <c r="B105" s="610"/>
      <c r="C105" s="610"/>
      <c r="D105" s="610"/>
      <c r="E105" s="610"/>
      <c r="F105" s="610"/>
      <c r="G105" s="610"/>
      <c r="H105" s="610"/>
      <c r="I105" s="610"/>
      <c r="J105" s="610"/>
      <c r="K105" s="610"/>
      <c r="L105" s="610"/>
      <c r="M105" s="610"/>
      <c r="N105" s="610"/>
      <c r="O105" s="610"/>
      <c r="P105" s="610"/>
      <c r="Q105" s="611"/>
    </row>
    <row r="106" spans="1:17" s="10" customFormat="1" ht="15.75">
      <c r="A106" s="122">
        <v>1</v>
      </c>
      <c r="B106" s="63" t="s">
        <v>195</v>
      </c>
      <c r="C106" s="64"/>
      <c r="D106" s="65" t="s">
        <v>196</v>
      </c>
      <c r="E106" s="66"/>
      <c r="F106" s="72"/>
      <c r="G106" s="77"/>
      <c r="H106" s="77"/>
      <c r="I106" s="74"/>
      <c r="J106" s="66"/>
      <c r="K106" s="66"/>
      <c r="L106" s="66"/>
      <c r="M106" s="66"/>
      <c r="N106" s="67" t="s">
        <v>197</v>
      </c>
      <c r="O106" s="68" t="s">
        <v>197</v>
      </c>
      <c r="P106" s="75"/>
      <c r="Q106" s="69"/>
    </row>
    <row r="107" spans="1:17" s="10" customFormat="1" ht="32.25" thickBot="1">
      <c r="A107" s="123">
        <v>2</v>
      </c>
      <c r="B107" s="30" t="s">
        <v>215</v>
      </c>
      <c r="C107" s="60">
        <v>2</v>
      </c>
      <c r="D107" s="61">
        <v>1</v>
      </c>
      <c r="E107" s="61"/>
      <c r="F107" s="73"/>
      <c r="G107" s="78">
        <v>6</v>
      </c>
      <c r="H107" s="79">
        <f>G107*30</f>
        <v>180</v>
      </c>
      <c r="I107" s="80">
        <f>J107+K107+L107</f>
        <v>99</v>
      </c>
      <c r="J107" s="61"/>
      <c r="K107" s="61"/>
      <c r="L107" s="81">
        <v>99</v>
      </c>
      <c r="M107" s="82">
        <f>H107-I107</f>
        <v>81</v>
      </c>
      <c r="N107" s="62">
        <v>3</v>
      </c>
      <c r="O107" s="76">
        <v>3</v>
      </c>
      <c r="P107" s="70"/>
      <c r="Q107" s="71"/>
    </row>
    <row r="108" spans="1:17" s="10" customFormat="1" ht="32.25" customHeight="1">
      <c r="A108" s="622" t="s">
        <v>198</v>
      </c>
      <c r="B108" s="622"/>
      <c r="C108" s="622"/>
      <c r="D108" s="622"/>
      <c r="E108" s="622"/>
      <c r="F108" s="622"/>
      <c r="G108" s="622"/>
      <c r="H108" s="622"/>
      <c r="I108" s="622"/>
      <c r="J108" s="622"/>
      <c r="K108" s="622"/>
      <c r="L108" s="622"/>
      <c r="M108" s="622"/>
      <c r="N108" s="622"/>
      <c r="O108" s="622"/>
      <c r="P108" s="622"/>
      <c r="Q108" s="622"/>
    </row>
    <row r="109" spans="2:17" s="10" customFormat="1" ht="33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N109" s="31"/>
      <c r="O109" s="31"/>
      <c r="P109" s="31"/>
      <c r="Q109" s="31"/>
    </row>
    <row r="110" spans="2:17" s="10" customFormat="1" ht="17.25" customHeight="1">
      <c r="B110" s="49" t="s">
        <v>60</v>
      </c>
      <c r="C110" s="45"/>
      <c r="D110" s="599"/>
      <c r="E110" s="599"/>
      <c r="F110" s="600"/>
      <c r="G110" s="600"/>
      <c r="H110" s="48"/>
      <c r="I110" s="601" t="s">
        <v>63</v>
      </c>
      <c r="J110" s="601"/>
      <c r="K110" s="601"/>
      <c r="L110" s="601"/>
      <c r="N110" s="31"/>
      <c r="O110" s="31"/>
      <c r="P110" s="31"/>
      <c r="Q110" s="31"/>
    </row>
    <row r="111" spans="2:17" s="10" customFormat="1" ht="18.75" customHeight="1">
      <c r="B111" s="49"/>
      <c r="C111" s="45"/>
      <c r="D111" s="45"/>
      <c r="E111" s="45"/>
      <c r="F111" s="50"/>
      <c r="G111" s="50"/>
      <c r="H111" s="49"/>
      <c r="I111" s="49"/>
      <c r="J111" s="51"/>
      <c r="K111" s="51"/>
      <c r="N111" s="31"/>
      <c r="O111" s="31"/>
      <c r="P111" s="31"/>
      <c r="Q111" s="31"/>
    </row>
    <row r="112" spans="2:17" s="10" customFormat="1" ht="15.75">
      <c r="B112" s="49" t="s">
        <v>61</v>
      </c>
      <c r="C112" s="45"/>
      <c r="D112" s="46"/>
      <c r="E112" s="46"/>
      <c r="F112" s="47"/>
      <c r="G112" s="47"/>
      <c r="H112" s="48"/>
      <c r="I112" s="601" t="s">
        <v>64</v>
      </c>
      <c r="J112" s="601"/>
      <c r="K112" s="601"/>
      <c r="L112" s="601"/>
      <c r="N112" s="31"/>
      <c r="O112" s="31"/>
      <c r="P112" s="31"/>
      <c r="Q112" s="31"/>
    </row>
    <row r="113" spans="2:17" s="10" customFormat="1" ht="19.5" customHeight="1">
      <c r="B113" s="52"/>
      <c r="H113" s="52"/>
      <c r="I113" s="52"/>
      <c r="J113" s="52"/>
      <c r="K113" s="52"/>
      <c r="N113" s="31"/>
      <c r="O113" s="31"/>
      <c r="P113" s="31"/>
      <c r="Q113" s="31"/>
    </row>
    <row r="114" spans="2:17" s="10" customFormat="1" ht="15.75">
      <c r="B114" s="49" t="s">
        <v>62</v>
      </c>
      <c r="C114" s="45"/>
      <c r="D114" s="599"/>
      <c r="E114" s="599"/>
      <c r="F114" s="600"/>
      <c r="G114" s="600"/>
      <c r="H114" s="48"/>
      <c r="I114" s="601" t="s">
        <v>65</v>
      </c>
      <c r="J114" s="601"/>
      <c r="K114" s="601"/>
      <c r="L114" s="601"/>
      <c r="N114" s="612"/>
      <c r="O114" s="612"/>
      <c r="P114" s="612"/>
      <c r="Q114" s="612"/>
    </row>
    <row r="115" spans="2:17" s="10" customFormat="1" ht="20.25" customHeight="1">
      <c r="B115" s="52"/>
      <c r="N115" s="612"/>
      <c r="O115" s="612"/>
      <c r="P115" s="612"/>
      <c r="Q115" s="612"/>
    </row>
    <row r="116" spans="2:17" s="10" customFormat="1" ht="15.75">
      <c r="B116" s="49" t="s">
        <v>94</v>
      </c>
      <c r="C116" s="45"/>
      <c r="D116" s="599"/>
      <c r="E116" s="599"/>
      <c r="F116" s="600"/>
      <c r="G116" s="600"/>
      <c r="H116" s="45"/>
      <c r="I116" s="601" t="s">
        <v>95</v>
      </c>
      <c r="J116" s="602"/>
      <c r="K116" s="602"/>
      <c r="N116" s="31"/>
      <c r="O116" s="31"/>
      <c r="P116" s="31"/>
      <c r="Q116" s="31"/>
    </row>
    <row r="117" spans="1:17" s="10" customFormat="1" ht="19.5" customHeight="1">
      <c r="A117" s="53"/>
      <c r="B117" s="54"/>
      <c r="C117" s="621" t="s">
        <v>29</v>
      </c>
      <c r="D117" s="621"/>
      <c r="E117" s="621"/>
      <c r="F117" s="621"/>
      <c r="G117" s="621"/>
      <c r="H117" s="621"/>
      <c r="I117" s="621"/>
      <c r="J117" s="621"/>
      <c r="K117" s="621"/>
      <c r="L117" s="55"/>
      <c r="M117" s="55"/>
      <c r="N117" s="31"/>
      <c r="O117" s="31"/>
      <c r="P117" s="31"/>
      <c r="Q117" s="31"/>
    </row>
    <row r="118" spans="1:17" s="10" customFormat="1" ht="15.75">
      <c r="A118" s="56"/>
      <c r="B118" s="49" t="s">
        <v>154</v>
      </c>
      <c r="C118" s="45"/>
      <c r="D118" s="599"/>
      <c r="E118" s="599"/>
      <c r="F118" s="600"/>
      <c r="G118" s="600"/>
      <c r="H118" s="45"/>
      <c r="I118" s="601" t="s">
        <v>155</v>
      </c>
      <c r="J118" s="602"/>
      <c r="K118" s="602"/>
      <c r="L118" s="13"/>
      <c r="M118" s="13"/>
      <c r="N118" s="597"/>
      <c r="O118" s="597"/>
      <c r="P118" s="597"/>
      <c r="Q118" s="597"/>
    </row>
    <row r="119" spans="1:17" s="10" customFormat="1" ht="15.75">
      <c r="A119" s="56"/>
      <c r="B119" s="13"/>
      <c r="C119" s="57"/>
      <c r="D119" s="58"/>
      <c r="E119" s="58"/>
      <c r="F119" s="57"/>
      <c r="G119" s="57"/>
      <c r="H119" s="57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s="10" customFormat="1" ht="15.75">
      <c r="A120" s="14"/>
      <c r="B120" s="15"/>
      <c r="C120" s="16"/>
      <c r="D120" s="17"/>
      <c r="E120" s="17"/>
      <c r="F120" s="16"/>
      <c r="G120" s="16"/>
      <c r="H120" s="16"/>
      <c r="I120" s="15"/>
      <c r="J120" s="15"/>
      <c r="K120" s="675"/>
      <c r="L120" s="675"/>
      <c r="M120" s="15"/>
      <c r="N120" s="15"/>
      <c r="O120" s="15"/>
      <c r="P120" s="15"/>
      <c r="Q120" s="15"/>
    </row>
    <row r="122" spans="11:16" ht="15.75">
      <c r="K122" s="708"/>
      <c r="L122" s="708"/>
      <c r="M122" s="23"/>
      <c r="N122" s="23"/>
      <c r="O122" s="23"/>
      <c r="P122" s="23"/>
    </row>
    <row r="123" spans="11:12" ht="15.75">
      <c r="K123" s="675"/>
      <c r="L123" s="675"/>
    </row>
    <row r="124" spans="11:12" ht="15.75">
      <c r="K124" s="675"/>
      <c r="L124" s="675"/>
    </row>
    <row r="125" spans="11:12" ht="15.75">
      <c r="K125" s="675"/>
      <c r="L125" s="675"/>
    </row>
    <row r="126" spans="11:12" ht="15.75">
      <c r="K126" s="675"/>
      <c r="L126" s="675"/>
    </row>
    <row r="127" spans="11:12" ht="15.75">
      <c r="K127" s="675"/>
      <c r="L127" s="675"/>
    </row>
    <row r="128" spans="11:12" ht="15.75">
      <c r="K128" s="675"/>
      <c r="L128" s="675"/>
    </row>
    <row r="129" spans="11:12" ht="15.75">
      <c r="K129" s="675"/>
      <c r="L129" s="675"/>
    </row>
    <row r="130" spans="11:12" ht="15.75">
      <c r="K130" s="675"/>
      <c r="L130" s="675"/>
    </row>
  </sheetData>
  <sheetProtection/>
  <mergeCells count="79">
    <mergeCell ref="K129:L129"/>
    <mergeCell ref="K130:L130"/>
    <mergeCell ref="K120:L120"/>
    <mergeCell ref="K122:L122"/>
    <mergeCell ref="K123:L123"/>
    <mergeCell ref="K124:L124"/>
    <mergeCell ref="K128:L128"/>
    <mergeCell ref="A1:Q1"/>
    <mergeCell ref="N2:Q3"/>
    <mergeCell ref="N6:Q6"/>
    <mergeCell ref="B2:B7"/>
    <mergeCell ref="C2:F2"/>
    <mergeCell ref="F4:F7"/>
    <mergeCell ref="N4:O4"/>
    <mergeCell ref="L4:L7"/>
    <mergeCell ref="G2:G7"/>
    <mergeCell ref="E3:F3"/>
    <mergeCell ref="P4:Q4"/>
    <mergeCell ref="A2:A7"/>
    <mergeCell ref="C3:C7"/>
    <mergeCell ref="K127:L127"/>
    <mergeCell ref="K125:L125"/>
    <mergeCell ref="K126:L126"/>
    <mergeCell ref="A10:Q10"/>
    <mergeCell ref="A9:Q9"/>
    <mergeCell ref="I3:L3"/>
    <mergeCell ref="M3:M7"/>
    <mergeCell ref="H3:H7"/>
    <mergeCell ref="D3:D7"/>
    <mergeCell ref="H2:M2"/>
    <mergeCell ref="E4:E7"/>
    <mergeCell ref="K4:K7"/>
    <mergeCell ref="J4:J7"/>
    <mergeCell ref="I4:I7"/>
    <mergeCell ref="A34:F34"/>
    <mergeCell ref="A38:F38"/>
    <mergeCell ref="A17:F17"/>
    <mergeCell ref="A18:Q18"/>
    <mergeCell ref="A35:Q35"/>
    <mergeCell ref="A21:F21"/>
    <mergeCell ref="A30:F30"/>
    <mergeCell ref="A22:Q22"/>
    <mergeCell ref="A31:Q31"/>
    <mergeCell ref="A96:F96"/>
    <mergeCell ref="A46:Q46"/>
    <mergeCell ref="A45:F45"/>
    <mergeCell ref="A39:Q39"/>
    <mergeCell ref="A40:Q40"/>
    <mergeCell ref="A37:F37"/>
    <mergeCell ref="N115:Q115"/>
    <mergeCell ref="A98:M98"/>
    <mergeCell ref="A108:Q108"/>
    <mergeCell ref="A83:F83"/>
    <mergeCell ref="A100:M100"/>
    <mergeCell ref="A99:M99"/>
    <mergeCell ref="A84:Q84"/>
    <mergeCell ref="A97:M97"/>
    <mergeCell ref="A94:F94"/>
    <mergeCell ref="A95:F95"/>
    <mergeCell ref="A101:M101"/>
    <mergeCell ref="A102:M102"/>
    <mergeCell ref="N102:O102"/>
    <mergeCell ref="P102:Q102"/>
    <mergeCell ref="P114:Q114"/>
    <mergeCell ref="C117:K117"/>
    <mergeCell ref="D116:G116"/>
    <mergeCell ref="D110:G110"/>
    <mergeCell ref="D114:G114"/>
    <mergeCell ref="I110:L110"/>
    <mergeCell ref="N118:Q118"/>
    <mergeCell ref="N104:P104"/>
    <mergeCell ref="D118:G118"/>
    <mergeCell ref="I118:K118"/>
    <mergeCell ref="I116:K116"/>
    <mergeCell ref="I114:L114"/>
    <mergeCell ref="A103:M104"/>
    <mergeCell ref="A105:Q105"/>
    <mergeCell ref="N114:O114"/>
    <mergeCell ref="I112:L1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3" manualBreakCount="3">
    <brk id="34" max="16" man="1"/>
    <brk id="63" max="16" man="1"/>
    <brk id="90" max="16" man="1"/>
  </rowBreaks>
  <colBreaks count="1" manualBreakCount="1">
    <brk id="17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2021-04-26T17:29:07Z</cp:lastPrinted>
  <dcterms:created xsi:type="dcterms:W3CDTF">2018-09-25T13:00:18Z</dcterms:created>
  <dcterms:modified xsi:type="dcterms:W3CDTF">2021-10-28T12:29:53Z</dcterms:modified>
  <cp:category/>
  <cp:version/>
  <cp:contentType/>
  <cp:contentStatus/>
</cp:coreProperties>
</file>